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jármálasvið\fjarstyring\Fjarstyringarsvid\Fjárstýring\Húsbréf\Reiknað verð\E-mail\2014\"/>
    </mc:Choice>
  </mc:AlternateContent>
  <bookViews>
    <workbookView xWindow="0" yWindow="0" windowWidth="15360" windowHeight="10215"/>
  </bookViews>
  <sheets>
    <sheet name="Sheet1" sheetId="1" r:id="rId1"/>
  </sheets>
  <externalReferences>
    <externalReference r:id="rId2"/>
  </externalReferences>
  <definedNames>
    <definedName name="Dags_visit_naest">Sheet1!$A$14</definedName>
    <definedName name="LVT">Sheet1!$C$9</definedName>
    <definedName name="NVT">Sheet1!$C$10</definedName>
    <definedName name="Verdb_raun">Sheet1!$C$14</definedName>
    <definedName name="verdbspa">Sheet1!$C$13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  <c r="C78" i="1" s="1"/>
  <c r="C79" i="1" s="1"/>
  <c r="C80" i="1" s="1"/>
  <c r="C81" i="1" s="1"/>
  <c r="C82" i="1" s="1"/>
  <c r="C61" i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56" i="1"/>
  <c r="C57" i="1" s="1"/>
  <c r="C58" i="1" s="1"/>
  <c r="C59" i="1" s="1"/>
  <c r="C60" i="1" s="1"/>
  <c r="B55" i="1"/>
  <c r="C52" i="1"/>
  <c r="C49" i="1"/>
  <c r="C48" i="1"/>
  <c r="C18" i="1"/>
  <c r="C19" i="1" s="1"/>
  <c r="C20" i="1" s="1"/>
  <c r="C21" i="1" s="1"/>
  <c r="C22" i="1" s="1"/>
  <c r="C23" i="1" s="1"/>
  <c r="A23" i="1" s="1"/>
  <c r="C17" i="1"/>
  <c r="A17" i="1"/>
  <c r="A16" i="1"/>
  <c r="C14" i="1"/>
  <c r="C53" i="1" s="1"/>
  <c r="B14" i="1"/>
  <c r="B53" i="1" s="1"/>
  <c r="A14" i="1"/>
  <c r="C13" i="1"/>
  <c r="C10" i="1"/>
  <c r="C9" i="1"/>
  <c r="L4" i="1"/>
  <c r="J4" i="1"/>
  <c r="D4" i="1"/>
  <c r="J3" i="1"/>
  <c r="F3" i="1"/>
  <c r="L2" i="1"/>
  <c r="I1" i="1"/>
  <c r="H1" i="1"/>
  <c r="A81" i="1" l="1"/>
  <c r="A77" i="1"/>
  <c r="A73" i="1"/>
  <c r="A69" i="1"/>
  <c r="A65" i="1"/>
  <c r="A61" i="1"/>
  <c r="A57" i="1"/>
  <c r="A80" i="1"/>
  <c r="A76" i="1"/>
  <c r="A72" i="1"/>
  <c r="A68" i="1"/>
  <c r="A64" i="1"/>
  <c r="A60" i="1"/>
  <c r="A79" i="1"/>
  <c r="A75" i="1"/>
  <c r="A71" i="1"/>
  <c r="A67" i="1"/>
  <c r="A63" i="1"/>
  <c r="A59" i="1"/>
  <c r="A78" i="1"/>
  <c r="A62" i="1"/>
  <c r="A55" i="1"/>
  <c r="A74" i="1"/>
  <c r="A58" i="1"/>
  <c r="A20" i="1"/>
  <c r="A70" i="1"/>
  <c r="A19" i="1"/>
  <c r="A18" i="1"/>
  <c r="A66" i="1"/>
  <c r="A56" i="1"/>
  <c r="C24" i="1"/>
  <c r="A22" i="1"/>
  <c r="A21" i="1"/>
  <c r="A82" i="1"/>
  <c r="A24" i="1" l="1"/>
  <c r="C25" i="1"/>
  <c r="C26" i="1" l="1"/>
  <c r="A25" i="1"/>
  <c r="C27" i="1" l="1"/>
  <c r="A26" i="1"/>
  <c r="C28" i="1" l="1"/>
  <c r="A27" i="1"/>
  <c r="C29" i="1" l="1"/>
  <c r="A28" i="1"/>
  <c r="C30" i="1" l="1"/>
  <c r="A29" i="1"/>
  <c r="C31" i="1" l="1"/>
  <c r="A30" i="1"/>
  <c r="C32" i="1" l="1"/>
  <c r="A31" i="1"/>
  <c r="C33" i="1" l="1"/>
  <c r="A32" i="1"/>
  <c r="C34" i="1" l="1"/>
  <c r="A33" i="1"/>
  <c r="C35" i="1" l="1"/>
  <c r="A34" i="1"/>
  <c r="C36" i="1" l="1"/>
  <c r="A35" i="1"/>
  <c r="C37" i="1" l="1"/>
  <c r="A36" i="1"/>
  <c r="C38" i="1" l="1"/>
  <c r="A37" i="1"/>
  <c r="C39" i="1" l="1"/>
  <c r="A38" i="1"/>
  <c r="C40" i="1" l="1"/>
  <c r="A39" i="1"/>
  <c r="C41" i="1" l="1"/>
  <c r="A40" i="1"/>
  <c r="C42" i="1" l="1"/>
  <c r="A41" i="1"/>
  <c r="C43" i="1" l="1"/>
  <c r="A42" i="1"/>
  <c r="A43" i="1" l="1"/>
</calcChain>
</file>

<file path=xl/sharedStrings.xml><?xml version="1.0" encoding="utf-8"?>
<sst xmlns="http://schemas.openxmlformats.org/spreadsheetml/2006/main" count="39" uniqueCount="33">
  <si>
    <t xml:space="preserve">       Reiknað verð Húsbréfa í</t>
  </si>
  <si>
    <t>Gildir frá:</t>
  </si>
  <si>
    <t>1. vaxtadagur</t>
  </si>
  <si>
    <t>Húsbréfaflokkur:</t>
  </si>
  <si>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</si>
  <si>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</si>
  <si>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</si>
  <si>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</si>
  <si>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</si>
  <si>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</si>
  <si>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</si>
  <si>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</si>
  <si>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</si>
  <si>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</si>
  <si>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93/1</t>
  </si>
  <si>
    <t>Vísit. mánaðar:</t>
  </si>
  <si>
    <t>Grunnvísitala:</t>
  </si>
  <si>
    <t>Verðb</t>
  </si>
  <si>
    <t>Nafnvextir:</t>
  </si>
  <si>
    <t>stuðull</t>
  </si>
  <si>
    <t>Verðbólguspá:</t>
  </si>
  <si>
    <t>Dagsetning...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</si>
  <si>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</si>
  <si>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</si>
  <si>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</si>
  <si>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</si>
  <si>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</si>
  <si>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</si>
  <si>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</si>
  <si>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</si>
  <si>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</si>
  <si>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</si>
  <si>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01/1 og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</si>
</sst>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mmmm"/>
    <numFmt numFmtId="165" formatCode="yyyy"/>
    <numFmt numFmtId="166" formatCode="dd/\ \ mmmm"/>
    <numFmt numFmtId="167" formatCode="d\-mmm\-yyyy"/>
    <numFmt numFmtId="168" formatCode="0.0"/>
    <numFmt numFmtId="169" formatCode="&quot;Dagnr.&quot;dd"/>
    <numFmt numFmtId="170" formatCode="0.00000"/>
    <numFmt numFmtId="171" formatCode="0.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0" fontId="3" fillId="0" borderId="1" xfId="0" applyFont="1" applyBorder="1"/>
    <xf numFmtId="16" fontId="3" fillId="0" borderId="1" xfId="0" applyNumberFormat="1" applyFont="1" applyBorder="1" applyAlignment="1">
      <alignment horizontal="center"/>
    </xf>
    <xf numFmtId="0" fontId="4" fillId="0" borderId="0" xfId="0" applyFont="1"/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8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10" fontId="2" fillId="0" borderId="0" xfId="1" applyNumberFormat="1" applyFont="1" applyAlignment="1">
      <alignment horizontal="center"/>
    </xf>
    <xf numFmtId="16" fontId="2" fillId="0" borderId="0" xfId="0" quotePrefix="1" applyNumberFormat="1" applyFont="1" applyAlignment="1">
      <alignment horizontal="left"/>
    </xf>
    <xf numFmtId="2" fontId="2" fillId="0" borderId="0" xfId="0" applyNumberFormat="1" applyFont="1"/>
    <xf numFmtId="169" fontId="2" fillId="2" borderId="0" xfId="0" applyNumberFormat="1" applyFont="1" applyFill="1" applyAlignment="1">
      <alignment horizontal="center"/>
    </xf>
    <xf numFmtId="10" fontId="2" fillId="2" borderId="0" xfId="1" applyNumberFormat="1" applyFont="1" applyFill="1" applyAlignment="1">
      <alignment horizontal="center"/>
    </xf>
    <xf numFmtId="1" fontId="2" fillId="0" borderId="0" xfId="0" applyNumberFormat="1" applyFont="1" applyAlignment="1">
      <alignment horizontal="right"/>
    </xf>
    <xf numFmtId="170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170" fontId="2" fillId="0" borderId="2" xfId="0" applyNumberFormat="1" applyFont="1" applyBorder="1" applyAlignment="1">
      <alignment horizontal="center"/>
    </xf>
    <xf numFmtId="10" fontId="2" fillId="0" borderId="0" xfId="1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2" fillId="2" borderId="0" xfId="0" applyFont="1" applyFill="1"/>
    <xf numFmtId="171" fontId="2" fillId="0" borderId="0" xfId="0" applyNumberFormat="1" applyFont="1" applyAlignment="1">
      <alignment horizontal="center"/>
    </xf>
    <xf numFmtId="171" fontId="2" fillId="0" borderId="0" xfId="0" applyNumberFormat="1" applyFont="1"/>
    <xf numFmtId="168" fontId="2" fillId="0" borderId="0" xfId="0" applyNumberFormat="1" applyFont="1"/>
    <xf numFmtId="171" fontId="2" fillId="0" borderId="0" xfId="0" applyNumberFormat="1" applyFont="1" applyFill="1" applyAlignment="1">
      <alignment horizontal="center"/>
    </xf>
    <xf numFmtId="171" fontId="5" fillId="0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4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4</xdr:row>
          <xdr:rowOff>85725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4/8-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ágúst 2014"/>
    </sheetNames>
    <sheetDataSet>
      <sheetData sheetId="0">
        <row r="2">
          <cell r="C2">
            <v>41852</v>
          </cell>
        </row>
        <row r="3">
          <cell r="C3">
            <v>8348</v>
          </cell>
          <cell r="D3">
            <v>8334</v>
          </cell>
        </row>
        <row r="4">
          <cell r="C4">
            <v>422.8</v>
          </cell>
          <cell r="D4">
            <v>422.1</v>
          </cell>
        </row>
        <row r="5">
          <cell r="D5">
            <v>41843</v>
          </cell>
        </row>
        <row r="7">
          <cell r="C7">
            <v>-1.7000000000000348E-3</v>
          </cell>
        </row>
        <row r="8">
          <cell r="D8">
            <v>41878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4"/>
  <sheetViews>
    <sheetView tabSelected="1" topLeftCell="B1" workbookViewId="0">
      <selection activeCell="D1" sqref="D1"/>
    </sheetView>
  </sheetViews>
  <sheetFormatPr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x14ac:dyDescent="0.2">
      <c r="E1" s="2" t="s">
        <v>0</v>
      </c>
      <c r="H1" s="3">
        <f>[1]Forsendur!$C$2</f>
        <v>41852</v>
      </c>
      <c r="I1" s="4">
        <f>[1]Forsendur!$C$2</f>
        <v>41852</v>
      </c>
    </row>
    <row r="2" spans="1:14" ht="13.5" thickBot="1" x14ac:dyDescent="0.25">
      <c r="K2" s="5" t="s">
        <v>1</v>
      </c>
      <c r="L2" s="6">
        <f>[1]Forsendur!C2</f>
        <v>41852</v>
      </c>
    </row>
    <row r="3" spans="1:14" ht="13.5" thickTop="1" x14ac:dyDescent="0.2">
      <c r="F3" s="7" t="str">
        <f>IF(AND([1]Forsendur!D4&gt;0,[1]Forsendur!D5=""),"&gt;&gt;&gt; Ath  Ath &lt;&lt;&lt;","")</f>
        <v/>
      </c>
      <c r="J3" s="1" t="str">
        <f>IF([1]Forsendur!D4&gt;0,"     Reiknað eftir vísitölu næsta mánaðar","     Reiknað eftir vísitöluspá.")</f>
        <v xml:space="preserve">     Reiknað eftir vísitölu næsta mánaðar</v>
      </c>
    </row>
    <row r="4" spans="1:14" x14ac:dyDescent="0.2">
      <c r="D4" s="7" t="str">
        <f>IF(AND([1]Forsendur!D4&gt;0,[1]Forsendur!D5=""),"&gt;&gt;&gt; Það vantar dags vísitölu í  forsendur &lt;&lt;&lt;","")</f>
        <v/>
      </c>
      <c r="J4" s="1" t="str">
        <f>IF([1]Forsendur!D4&gt;0,"","      Áætluð birting vísitölu er")</f>
        <v/>
      </c>
      <c r="L4" s="8" t="str">
        <f>IF([1]Forsendur!D4&gt;0,"",[1]Forsendur!D8)</f>
        <v/>
      </c>
    </row>
    <row r="6" spans="1:14" x14ac:dyDescent="0.2">
      <c r="B6" s="1" t="s">
        <v>2</v>
      </c>
      <c r="D6" s="9">
        <v>32827</v>
      </c>
      <c r="E6" s="9">
        <v>33100</v>
      </c>
      <c r="F6" s="9">
        <v>33192</v>
      </c>
      <c r="G6" s="9">
        <v>33253</v>
      </c>
      <c r="H6" s="9">
        <v>33373</v>
      </c>
      <c r="I6" s="9">
        <v>33526</v>
      </c>
      <c r="J6" s="9">
        <v>33618</v>
      </c>
      <c r="K6" s="9">
        <v>33709</v>
      </c>
      <c r="L6" s="9">
        <v>33831</v>
      </c>
      <c r="M6" s="9">
        <v>33953</v>
      </c>
      <c r="N6" s="9">
        <v>34074</v>
      </c>
    </row>
    <row r="7" spans="1:14" x14ac:dyDescent="0.2">
      <c r="B7" s="1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</row>
    <row r="8" spans="1:14" x14ac:dyDescent="0.2"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4" x14ac:dyDescent="0.2">
      <c r="B9" s="1" t="s">
        <v>15</v>
      </c>
      <c r="C9" s="10">
        <f>[1]Forsendur!C3</f>
        <v>8348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2">
      <c r="C10" s="11">
        <f>[1]Forsendur!C4</f>
        <v>422.8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x14ac:dyDescent="0.2">
      <c r="B11" s="1" t="s">
        <v>16</v>
      </c>
      <c r="D11" s="10">
        <v>2693</v>
      </c>
      <c r="E11" s="10">
        <v>2925</v>
      </c>
      <c r="F11" s="10">
        <v>2938</v>
      </c>
      <c r="G11" s="10">
        <v>2969</v>
      </c>
      <c r="H11" s="10">
        <v>3070</v>
      </c>
      <c r="I11" s="10">
        <v>3194</v>
      </c>
      <c r="J11" s="10">
        <v>3196</v>
      </c>
      <c r="K11" s="10">
        <v>3200</v>
      </c>
      <c r="L11" s="10">
        <v>3234</v>
      </c>
      <c r="M11" s="10">
        <v>3239</v>
      </c>
      <c r="N11" s="10">
        <v>3278</v>
      </c>
    </row>
    <row r="12" spans="1:14" x14ac:dyDescent="0.2">
      <c r="A12" s="12" t="s">
        <v>17</v>
      </c>
      <c r="B12" s="1" t="s">
        <v>18</v>
      </c>
      <c r="D12" s="10">
        <v>5.75</v>
      </c>
      <c r="E12" s="10">
        <v>5.75</v>
      </c>
      <c r="F12" s="10">
        <v>6</v>
      </c>
      <c r="G12" s="10">
        <v>6</v>
      </c>
      <c r="H12" s="10">
        <v>6</v>
      </c>
      <c r="I12" s="10">
        <v>6</v>
      </c>
      <c r="J12" s="10">
        <v>6</v>
      </c>
      <c r="K12" s="10">
        <v>6</v>
      </c>
      <c r="L12" s="10">
        <v>6</v>
      </c>
      <c r="M12" s="10">
        <v>6</v>
      </c>
      <c r="N12" s="10">
        <v>6</v>
      </c>
    </row>
    <row r="13" spans="1:14" x14ac:dyDescent="0.2">
      <c r="A13" s="12" t="s">
        <v>19</v>
      </c>
      <c r="B13" s="1" t="s">
        <v>20</v>
      </c>
      <c r="C13" s="13">
        <f>[1]Forsendur!C7</f>
        <v>-1.7000000000000348E-3</v>
      </c>
      <c r="D13" s="14"/>
      <c r="N13" s="15"/>
    </row>
    <row r="14" spans="1:14" x14ac:dyDescent="0.2">
      <c r="A14" s="16">
        <f>IF(DAY([1]Forsendur!D5)&lt;1,32,DAY([1]Forsendur!D5))</f>
        <v>23</v>
      </c>
      <c r="B14" s="1" t="str">
        <f>IF(C14&lt;0,"Lækkun vísitölu","Hækkun vísitölu")</f>
        <v>Lækkun vísitölu</v>
      </c>
      <c r="C14" s="13">
        <f>IF(AND([1]Forsendur!D3&gt;0,[1]Forsendur!D4&gt;0),ROUND([1]Forsendur!D4/[1]Forsendur!C4-1,4),0)</f>
        <v>-1.6999999999999999E-3</v>
      </c>
      <c r="N14" s="14"/>
    </row>
    <row r="15" spans="1:14" x14ac:dyDescent="0.2">
      <c r="A15" s="12"/>
    </row>
    <row r="16" spans="1:14" x14ac:dyDescent="0.2">
      <c r="A16" s="17">
        <f>IF(Dags_visit_naest&gt;C16,verdbspa,Verdb_raun)</f>
        <v>-1.7000000000000348E-3</v>
      </c>
      <c r="B16" s="18" t="s">
        <v>21</v>
      </c>
      <c r="C16" s="10">
        <v>1</v>
      </c>
      <c r="D16" s="19">
        <v>12.350540000000001</v>
      </c>
      <c r="E16" s="19">
        <v>10.90401</v>
      </c>
      <c r="F16" s="19">
        <v>11.321540000000001</v>
      </c>
      <c r="G16" s="19">
        <v>11.09506</v>
      </c>
      <c r="H16" s="19">
        <v>10.52364</v>
      </c>
      <c r="I16" s="19">
        <v>9.8724600000000002</v>
      </c>
      <c r="J16" s="19">
        <v>9.7235999999999994</v>
      </c>
      <c r="K16" s="19">
        <v>9.5709999999999997</v>
      </c>
      <c r="L16" s="19">
        <v>9.2882099999999994</v>
      </c>
      <c r="M16" s="19">
        <v>9.0954899999999999</v>
      </c>
      <c r="N16" s="19">
        <v>8.8143999999999991</v>
      </c>
    </row>
    <row r="17" spans="1:14" x14ac:dyDescent="0.2">
      <c r="A17" s="17">
        <f t="shared" ref="A17:A43" si="0">IF(Dags_visit_naest&gt;C17,verdbspa,Verdb_raun)</f>
        <v>-1.7000000000000348E-3</v>
      </c>
      <c r="B17" s="20"/>
      <c r="C17" s="10">
        <f t="shared" ref="C17:C43" si="1">C16+1</f>
        <v>2</v>
      </c>
      <c r="D17" s="19">
        <v>12.351760000000001</v>
      </c>
      <c r="E17" s="19">
        <v>10.90508</v>
      </c>
      <c r="F17" s="19">
        <v>11.32273</v>
      </c>
      <c r="G17" s="19">
        <v>11.09623</v>
      </c>
      <c r="H17" s="19">
        <v>10.524749999999999</v>
      </c>
      <c r="I17" s="19">
        <v>9.8734999999999999</v>
      </c>
      <c r="J17" s="19">
        <v>9.7246199999999998</v>
      </c>
      <c r="K17" s="19">
        <v>9.5720100000000006</v>
      </c>
      <c r="L17" s="19">
        <v>9.2891899999999996</v>
      </c>
      <c r="M17" s="19">
        <v>9.0964399999999994</v>
      </c>
      <c r="N17" s="19">
        <v>8.8153299999999994</v>
      </c>
    </row>
    <row r="18" spans="1:14" x14ac:dyDescent="0.2">
      <c r="A18" s="17">
        <f t="shared" si="0"/>
        <v>-1.7000000000000348E-3</v>
      </c>
      <c r="B18" s="20"/>
      <c r="C18" s="21">
        <f t="shared" si="1"/>
        <v>3</v>
      </c>
      <c r="D18" s="22">
        <v>12.352980000000001</v>
      </c>
      <c r="E18" s="22">
        <v>10.90616</v>
      </c>
      <c r="F18" s="22">
        <v>11.323930000000001</v>
      </c>
      <c r="G18" s="22">
        <v>11.097390000000001</v>
      </c>
      <c r="H18" s="22">
        <v>10.52586</v>
      </c>
      <c r="I18" s="22">
        <v>9.8745399999999997</v>
      </c>
      <c r="J18" s="22">
        <v>9.7256499999999999</v>
      </c>
      <c r="K18" s="22">
        <v>9.5730199999999996</v>
      </c>
      <c r="L18" s="22">
        <v>9.2901699999999998</v>
      </c>
      <c r="M18" s="22">
        <v>9.0974000000000004</v>
      </c>
      <c r="N18" s="22">
        <v>8.8162500000000001</v>
      </c>
    </row>
    <row r="19" spans="1:14" x14ac:dyDescent="0.2">
      <c r="A19" s="17">
        <f t="shared" si="0"/>
        <v>-1.7000000000000348E-3</v>
      </c>
      <c r="B19" s="20"/>
      <c r="C19" s="10">
        <f t="shared" si="1"/>
        <v>4</v>
      </c>
      <c r="D19" s="19">
        <v>12.354189999999999</v>
      </c>
      <c r="E19" s="19">
        <v>10.90723</v>
      </c>
      <c r="F19" s="19">
        <v>11.32512</v>
      </c>
      <c r="G19" s="19">
        <v>11.098560000000001</v>
      </c>
      <c r="H19" s="19">
        <v>10.526960000000001</v>
      </c>
      <c r="I19" s="19">
        <v>9.8755799999999994</v>
      </c>
      <c r="J19" s="19">
        <v>9.7266700000000004</v>
      </c>
      <c r="K19" s="19">
        <v>9.5740200000000009</v>
      </c>
      <c r="L19" s="19">
        <v>9.2911400000000004</v>
      </c>
      <c r="M19" s="19">
        <v>9.0983599999999996</v>
      </c>
      <c r="N19" s="19">
        <v>8.8171800000000005</v>
      </c>
    </row>
    <row r="20" spans="1:14" x14ac:dyDescent="0.2">
      <c r="A20" s="17">
        <f t="shared" si="0"/>
        <v>-1.7000000000000348E-3</v>
      </c>
      <c r="B20" s="20"/>
      <c r="C20" s="10">
        <f t="shared" si="1"/>
        <v>5</v>
      </c>
      <c r="D20" s="19">
        <v>12.355409999999999</v>
      </c>
      <c r="E20" s="19">
        <v>10.90831</v>
      </c>
      <c r="F20" s="19">
        <v>11.326309999999999</v>
      </c>
      <c r="G20" s="19">
        <v>11.099729999999999</v>
      </c>
      <c r="H20" s="19">
        <v>10.52807</v>
      </c>
      <c r="I20" s="19">
        <v>9.8766200000000008</v>
      </c>
      <c r="J20" s="19">
        <v>9.7276900000000008</v>
      </c>
      <c r="K20" s="19">
        <v>9.5750299999999999</v>
      </c>
      <c r="L20" s="19">
        <v>9.2921200000000006</v>
      </c>
      <c r="M20" s="19">
        <v>9.0993099999999991</v>
      </c>
      <c r="N20" s="19">
        <v>8.8181100000000008</v>
      </c>
    </row>
    <row r="21" spans="1:14" s="25" customFormat="1" x14ac:dyDescent="0.2">
      <c r="A21" s="23">
        <f t="shared" si="0"/>
        <v>-1.7000000000000348E-3</v>
      </c>
      <c r="B21" s="24"/>
      <c r="C21" s="21">
        <f t="shared" si="1"/>
        <v>6</v>
      </c>
      <c r="D21" s="22">
        <v>12.356629999999999</v>
      </c>
      <c r="E21" s="22">
        <v>10.909380000000001</v>
      </c>
      <c r="F21" s="22">
        <v>11.327500000000001</v>
      </c>
      <c r="G21" s="22">
        <v>11.10089</v>
      </c>
      <c r="H21" s="22">
        <v>10.52918</v>
      </c>
      <c r="I21" s="22">
        <v>9.8776499999999992</v>
      </c>
      <c r="J21" s="22">
        <v>9.7287199999999991</v>
      </c>
      <c r="K21" s="22">
        <v>9.5760400000000008</v>
      </c>
      <c r="L21" s="22">
        <v>9.2931000000000008</v>
      </c>
      <c r="M21" s="22">
        <v>9.1002700000000001</v>
      </c>
      <c r="N21" s="22">
        <v>8.8190299999999997</v>
      </c>
    </row>
    <row r="22" spans="1:14" x14ac:dyDescent="0.2">
      <c r="A22" s="17">
        <f t="shared" si="0"/>
        <v>-1.7000000000000348E-3</v>
      </c>
      <c r="B22" s="20"/>
      <c r="C22" s="10">
        <f t="shared" si="1"/>
        <v>7</v>
      </c>
      <c r="D22" s="19">
        <v>12.357849999999999</v>
      </c>
      <c r="E22" s="19">
        <v>10.91046</v>
      </c>
      <c r="F22" s="19">
        <v>11.32869</v>
      </c>
      <c r="G22" s="19">
        <v>11.10206</v>
      </c>
      <c r="H22" s="19">
        <v>10.530290000000001</v>
      </c>
      <c r="I22" s="19">
        <v>9.8786900000000006</v>
      </c>
      <c r="J22" s="19">
        <v>9.7297399999999996</v>
      </c>
      <c r="K22" s="19">
        <v>9.5770400000000002</v>
      </c>
      <c r="L22" s="19">
        <v>9.2940699999999996</v>
      </c>
      <c r="M22" s="19">
        <v>9.1012299999999993</v>
      </c>
      <c r="N22" s="19">
        <v>8.81996</v>
      </c>
    </row>
    <row r="23" spans="1:14" x14ac:dyDescent="0.2">
      <c r="A23" s="17">
        <f t="shared" si="0"/>
        <v>-1.7000000000000348E-3</v>
      </c>
      <c r="B23" s="20"/>
      <c r="C23" s="10">
        <f t="shared" si="1"/>
        <v>8</v>
      </c>
      <c r="D23" s="19">
        <v>12.359069999999999</v>
      </c>
      <c r="E23" s="19">
        <v>10.91154</v>
      </c>
      <c r="F23" s="19">
        <v>11.329879999999999</v>
      </c>
      <c r="G23" s="19">
        <v>11.10323</v>
      </c>
      <c r="H23" s="19">
        <v>10.53139</v>
      </c>
      <c r="I23" s="19">
        <v>9.8797300000000003</v>
      </c>
      <c r="J23" s="19">
        <v>9.7307600000000001</v>
      </c>
      <c r="K23" s="19">
        <v>9.5780499999999993</v>
      </c>
      <c r="L23" s="19">
        <v>9.2950499999999998</v>
      </c>
      <c r="M23" s="19">
        <v>9.1021800000000006</v>
      </c>
      <c r="N23" s="19">
        <v>8.8208900000000003</v>
      </c>
    </row>
    <row r="24" spans="1:14" s="25" customFormat="1" x14ac:dyDescent="0.2">
      <c r="A24" s="17">
        <f t="shared" si="0"/>
        <v>-1.7000000000000348E-3</v>
      </c>
      <c r="B24" s="20"/>
      <c r="C24" s="21">
        <f t="shared" si="1"/>
        <v>9</v>
      </c>
      <c r="D24" s="22">
        <v>12.360290000000001</v>
      </c>
      <c r="E24" s="22">
        <v>10.912610000000001</v>
      </c>
      <c r="F24" s="22">
        <v>11.33107</v>
      </c>
      <c r="G24" s="22">
        <v>11.1044</v>
      </c>
      <c r="H24" s="22">
        <v>10.532500000000001</v>
      </c>
      <c r="I24" s="22">
        <v>9.8807700000000001</v>
      </c>
      <c r="J24" s="22">
        <v>9.7317800000000005</v>
      </c>
      <c r="K24" s="22">
        <v>9.5790600000000001</v>
      </c>
      <c r="L24" s="22">
        <v>9.29603</v>
      </c>
      <c r="M24" s="22">
        <v>9.1031399999999998</v>
      </c>
      <c r="N24" s="22">
        <v>8.8218200000000007</v>
      </c>
    </row>
    <row r="25" spans="1:14" s="25" customFormat="1" x14ac:dyDescent="0.2">
      <c r="A25" s="17">
        <f t="shared" si="0"/>
        <v>-1.7000000000000348E-3</v>
      </c>
      <c r="B25" s="20"/>
      <c r="C25" s="26">
        <f t="shared" si="1"/>
        <v>10</v>
      </c>
      <c r="D25" s="19">
        <v>12.361499999999999</v>
      </c>
      <c r="E25" s="19">
        <v>10.913690000000001</v>
      </c>
      <c r="F25" s="19">
        <v>11.33226</v>
      </c>
      <c r="G25" s="19">
        <v>11.105560000000001</v>
      </c>
      <c r="H25" s="19">
        <v>10.533609999999999</v>
      </c>
      <c r="I25" s="19">
        <v>9.8818099999999998</v>
      </c>
      <c r="J25" s="19">
        <v>9.7328100000000006</v>
      </c>
      <c r="K25" s="19">
        <v>9.5800699999999992</v>
      </c>
      <c r="L25" s="19">
        <v>9.2970100000000002</v>
      </c>
      <c r="M25" s="19">
        <v>9.1041000000000007</v>
      </c>
      <c r="N25" s="19">
        <v>8.8227399999999996</v>
      </c>
    </row>
    <row r="26" spans="1:14" s="28" customFormat="1" x14ac:dyDescent="0.2">
      <c r="A26" s="17">
        <f t="shared" si="0"/>
        <v>-1.7000000000000348E-3</v>
      </c>
      <c r="B26" s="27"/>
      <c r="C26" s="26">
        <f t="shared" si="1"/>
        <v>11</v>
      </c>
      <c r="D26" s="19">
        <v>12.362719999999999</v>
      </c>
      <c r="E26" s="19">
        <v>10.914759999999999</v>
      </c>
      <c r="F26" s="19">
        <v>11.333449999999999</v>
      </c>
      <c r="G26" s="19">
        <v>11.106730000000001</v>
      </c>
      <c r="H26" s="19">
        <v>10.53471</v>
      </c>
      <c r="I26" s="19">
        <v>9.8828499999999995</v>
      </c>
      <c r="J26" s="19">
        <v>9.7338299999999993</v>
      </c>
      <c r="K26" s="19">
        <v>9.5810700000000004</v>
      </c>
      <c r="L26" s="19">
        <v>9.2979800000000008</v>
      </c>
      <c r="M26" s="19">
        <v>9.1050599999999999</v>
      </c>
      <c r="N26" s="19">
        <v>8.8236699999999999</v>
      </c>
    </row>
    <row r="27" spans="1:14" s="28" customFormat="1" x14ac:dyDescent="0.2">
      <c r="A27" s="29">
        <f t="shared" si="0"/>
        <v>-1.7000000000000348E-3</v>
      </c>
      <c r="B27" s="27"/>
      <c r="C27" s="21">
        <f t="shared" si="1"/>
        <v>12</v>
      </c>
      <c r="D27" s="22">
        <v>12.363939999999999</v>
      </c>
      <c r="E27" s="22">
        <v>10.915839999999999</v>
      </c>
      <c r="F27" s="22">
        <v>11.33465</v>
      </c>
      <c r="G27" s="22">
        <v>11.107900000000001</v>
      </c>
      <c r="H27" s="22">
        <v>10.535819999999999</v>
      </c>
      <c r="I27" s="22">
        <v>9.8838899999999992</v>
      </c>
      <c r="J27" s="22">
        <v>9.7348499999999998</v>
      </c>
      <c r="K27" s="22">
        <v>9.5820799999999995</v>
      </c>
      <c r="L27" s="22">
        <v>9.2989599999999992</v>
      </c>
      <c r="M27" s="22">
        <v>9.1060099999999995</v>
      </c>
      <c r="N27" s="22">
        <v>8.8246000000000002</v>
      </c>
    </row>
    <row r="28" spans="1:14" s="28" customFormat="1" x14ac:dyDescent="0.2">
      <c r="A28" s="29">
        <f t="shared" si="0"/>
        <v>-1.7000000000000348E-3</v>
      </c>
      <c r="B28" s="27"/>
      <c r="C28" s="26">
        <f t="shared" si="1"/>
        <v>13</v>
      </c>
      <c r="D28" s="19">
        <v>12.365159999999999</v>
      </c>
      <c r="E28" s="19">
        <v>10.916919999999999</v>
      </c>
      <c r="F28" s="19">
        <v>11.335839999999999</v>
      </c>
      <c r="G28" s="19">
        <v>11.109069999999999</v>
      </c>
      <c r="H28" s="19">
        <v>10.53693</v>
      </c>
      <c r="I28" s="19">
        <v>9.8849300000000007</v>
      </c>
      <c r="J28" s="19">
        <v>9.7358799999999999</v>
      </c>
      <c r="K28" s="19">
        <v>9.5830900000000003</v>
      </c>
      <c r="L28" s="19">
        <v>9.2999399999999994</v>
      </c>
      <c r="M28" s="19">
        <v>9.1069700000000005</v>
      </c>
      <c r="N28" s="19">
        <v>8.8255300000000005</v>
      </c>
    </row>
    <row r="29" spans="1:14" s="28" customFormat="1" x14ac:dyDescent="0.2">
      <c r="A29" s="30">
        <f t="shared" si="0"/>
        <v>-1.7000000000000348E-3</v>
      </c>
      <c r="B29" s="27"/>
      <c r="C29" s="26">
        <f t="shared" si="1"/>
        <v>14</v>
      </c>
      <c r="D29" s="19">
        <v>12.366379999999999</v>
      </c>
      <c r="E29" s="19">
        <v>10.91799</v>
      </c>
      <c r="F29" s="19">
        <v>11.33703</v>
      </c>
      <c r="G29" s="19">
        <v>11.11023</v>
      </c>
      <c r="H29" s="19">
        <v>10.538040000000001</v>
      </c>
      <c r="I29" s="19">
        <v>9.8859700000000004</v>
      </c>
      <c r="J29" s="19">
        <v>9.7369000000000003</v>
      </c>
      <c r="K29" s="19">
        <v>9.5840999999999994</v>
      </c>
      <c r="L29" s="19">
        <v>9.3009199999999996</v>
      </c>
      <c r="M29" s="19">
        <v>9.1079299999999996</v>
      </c>
      <c r="N29" s="19">
        <v>8.8264499999999995</v>
      </c>
    </row>
    <row r="30" spans="1:14" s="28" customFormat="1" x14ac:dyDescent="0.2">
      <c r="A30" s="30">
        <f t="shared" si="0"/>
        <v>-1.7000000000000348E-3</v>
      </c>
      <c r="B30" s="27"/>
      <c r="C30" s="21">
        <f t="shared" si="1"/>
        <v>15</v>
      </c>
      <c r="D30" s="22">
        <v>12.367599999999999</v>
      </c>
      <c r="E30" s="22">
        <v>10.91907</v>
      </c>
      <c r="F30" s="22">
        <v>11.33822</v>
      </c>
      <c r="G30" s="22">
        <v>11.1114</v>
      </c>
      <c r="H30" s="22">
        <v>10.539149999999999</v>
      </c>
      <c r="I30" s="22">
        <v>9.8870100000000001</v>
      </c>
      <c r="J30" s="22">
        <v>9.7379300000000004</v>
      </c>
      <c r="K30" s="22">
        <v>9.5851000000000006</v>
      </c>
      <c r="L30" s="22">
        <v>9.3018999999999998</v>
      </c>
      <c r="M30" s="22">
        <v>9.1088900000000006</v>
      </c>
      <c r="N30" s="22">
        <v>8.8273799999999998</v>
      </c>
    </row>
    <row r="31" spans="1:14" s="28" customFormat="1" x14ac:dyDescent="0.2">
      <c r="A31" s="30">
        <f t="shared" si="0"/>
        <v>-1.7000000000000348E-3</v>
      </c>
      <c r="C31" s="26">
        <f t="shared" si="1"/>
        <v>16</v>
      </c>
      <c r="D31" s="19">
        <v>12.368819999999999</v>
      </c>
      <c r="E31" s="19">
        <v>10.92015</v>
      </c>
      <c r="F31" s="19">
        <v>11.339410000000001</v>
      </c>
      <c r="G31" s="19">
        <v>11.11257</v>
      </c>
      <c r="H31" s="19">
        <v>10.54025</v>
      </c>
      <c r="I31" s="19">
        <v>9.8880499999999998</v>
      </c>
      <c r="J31" s="19">
        <v>9.7389500000000009</v>
      </c>
      <c r="K31" s="19">
        <v>9.5861099999999997</v>
      </c>
      <c r="L31" s="19">
        <v>9.3028700000000004</v>
      </c>
      <c r="M31" s="19">
        <v>9.1098400000000002</v>
      </c>
      <c r="N31" s="19">
        <v>8.8283100000000001</v>
      </c>
    </row>
    <row r="32" spans="1:14" s="28" customFormat="1" x14ac:dyDescent="0.2">
      <c r="A32" s="30">
        <f t="shared" si="0"/>
        <v>-1.7000000000000348E-3</v>
      </c>
      <c r="C32" s="26">
        <f t="shared" si="1"/>
        <v>17</v>
      </c>
      <c r="D32" s="19">
        <v>12.370039999999999</v>
      </c>
      <c r="E32" s="19">
        <v>10.92122</v>
      </c>
      <c r="F32" s="19">
        <v>11.34061</v>
      </c>
      <c r="G32" s="19">
        <v>11.11374</v>
      </c>
      <c r="H32" s="19">
        <v>10.541359999999999</v>
      </c>
      <c r="I32" s="19">
        <v>9.8890899999999995</v>
      </c>
      <c r="J32" s="19">
        <v>9.7399699999999996</v>
      </c>
      <c r="K32" s="19">
        <v>9.5871200000000005</v>
      </c>
      <c r="L32" s="19">
        <v>9.3038500000000006</v>
      </c>
      <c r="M32" s="19">
        <v>9.1107999999999993</v>
      </c>
      <c r="N32" s="19">
        <v>8.8292400000000004</v>
      </c>
    </row>
    <row r="33" spans="1:19" s="28" customFormat="1" ht="10.5" customHeight="1" x14ac:dyDescent="0.2">
      <c r="A33" s="30">
        <f t="shared" si="0"/>
        <v>-1.7000000000000348E-3</v>
      </c>
      <c r="C33" s="21">
        <f t="shared" si="1"/>
        <v>18</v>
      </c>
      <c r="D33" s="22">
        <v>12.371259999999999</v>
      </c>
      <c r="E33" s="22">
        <v>10.9223</v>
      </c>
      <c r="F33" s="22">
        <v>11.341799999999999</v>
      </c>
      <c r="G33" s="22">
        <v>11.11491</v>
      </c>
      <c r="H33" s="22">
        <v>10.54247</v>
      </c>
      <c r="I33" s="22">
        <v>9.8901199999999996</v>
      </c>
      <c r="J33" s="22">
        <v>9.7409999999999997</v>
      </c>
      <c r="K33" s="22">
        <v>9.5881299999999996</v>
      </c>
      <c r="L33" s="22">
        <v>9.3048300000000008</v>
      </c>
      <c r="M33" s="22">
        <v>9.1117600000000003</v>
      </c>
      <c r="N33" s="22">
        <v>8.8301700000000007</v>
      </c>
    </row>
    <row r="34" spans="1:19" s="28" customFormat="1" ht="10.5" customHeight="1" x14ac:dyDescent="0.2">
      <c r="A34" s="30">
        <f t="shared" si="0"/>
        <v>-1.7000000000000348E-3</v>
      </c>
      <c r="C34" s="26">
        <f t="shared" si="1"/>
        <v>19</v>
      </c>
      <c r="D34" s="19">
        <v>12.372479999999999</v>
      </c>
      <c r="E34" s="19">
        <v>10.92338</v>
      </c>
      <c r="F34" s="19">
        <v>11.34299</v>
      </c>
      <c r="G34" s="19">
        <v>11.11608</v>
      </c>
      <c r="H34" s="19">
        <v>10.54358</v>
      </c>
      <c r="I34" s="19">
        <v>9.8911599999999993</v>
      </c>
      <c r="J34" s="19">
        <v>9.7420200000000001</v>
      </c>
      <c r="K34" s="19">
        <v>9.5891400000000004</v>
      </c>
      <c r="L34" s="19">
        <v>9.3058099999999992</v>
      </c>
      <c r="M34" s="19">
        <v>9.1127199999999995</v>
      </c>
      <c r="N34" s="19">
        <v>8.8310999999999993</v>
      </c>
    </row>
    <row r="35" spans="1:19" s="28" customFormat="1" ht="10.5" customHeight="1" x14ac:dyDescent="0.2">
      <c r="A35" s="30">
        <f t="shared" si="0"/>
        <v>-1.7000000000000348E-3</v>
      </c>
      <c r="C35" s="26">
        <f t="shared" si="1"/>
        <v>20</v>
      </c>
      <c r="D35" s="19">
        <v>12.373699999999999</v>
      </c>
      <c r="E35" s="19">
        <v>10.92445</v>
      </c>
      <c r="F35" s="19">
        <v>11.34418</v>
      </c>
      <c r="G35" s="19">
        <v>11.11725</v>
      </c>
      <c r="H35" s="19">
        <v>10.544689999999999</v>
      </c>
      <c r="I35" s="19">
        <v>9.8922000000000008</v>
      </c>
      <c r="J35" s="19">
        <v>9.7430500000000002</v>
      </c>
      <c r="K35" s="19">
        <v>9.5901399999999999</v>
      </c>
      <c r="L35" s="19">
        <v>9.3067899999999995</v>
      </c>
      <c r="M35" s="19">
        <v>9.1136800000000004</v>
      </c>
      <c r="N35" s="19">
        <v>8.83202</v>
      </c>
    </row>
    <row r="36" spans="1:19" s="28" customFormat="1" ht="10.5" customHeight="1" x14ac:dyDescent="0.2">
      <c r="A36" s="30">
        <f t="shared" si="0"/>
        <v>-1.7000000000000348E-3</v>
      </c>
      <c r="C36" s="21">
        <f t="shared" si="1"/>
        <v>21</v>
      </c>
      <c r="D36" s="22">
        <v>12.374919999999999</v>
      </c>
      <c r="E36" s="22">
        <v>10.92553</v>
      </c>
      <c r="F36" s="22">
        <v>11.34538</v>
      </c>
      <c r="G36" s="22">
        <v>11.118410000000001</v>
      </c>
      <c r="H36" s="22">
        <v>10.5458</v>
      </c>
      <c r="I36" s="22">
        <v>9.8932400000000005</v>
      </c>
      <c r="J36" s="22">
        <v>9.7440700000000007</v>
      </c>
      <c r="K36" s="22">
        <v>9.5911500000000007</v>
      </c>
      <c r="L36" s="22">
        <v>9.3077699999999997</v>
      </c>
      <c r="M36" s="22">
        <v>9.11463</v>
      </c>
      <c r="N36" s="22">
        <v>8.8329500000000003</v>
      </c>
    </row>
    <row r="37" spans="1:19" s="28" customFormat="1" ht="10.5" customHeight="1" x14ac:dyDescent="0.2">
      <c r="A37" s="30">
        <f t="shared" si="0"/>
        <v>-1.7000000000000348E-3</v>
      </c>
      <c r="C37" s="26">
        <f t="shared" si="1"/>
        <v>22</v>
      </c>
      <c r="D37" s="19">
        <v>12.376139999999999</v>
      </c>
      <c r="E37" s="19">
        <v>10.92661</v>
      </c>
      <c r="F37" s="19">
        <v>11.34657</v>
      </c>
      <c r="G37" s="19">
        <v>11.119579999999999</v>
      </c>
      <c r="H37" s="19">
        <v>10.54691</v>
      </c>
      <c r="I37" s="19">
        <v>9.8942899999999998</v>
      </c>
      <c r="J37" s="19">
        <v>9.7451000000000008</v>
      </c>
      <c r="K37" s="19">
        <v>9.5921599999999998</v>
      </c>
      <c r="L37" s="19">
        <v>9.3087400000000002</v>
      </c>
      <c r="M37" s="19">
        <v>9.1155899999999992</v>
      </c>
      <c r="N37" s="19">
        <v>8.8338800000000006</v>
      </c>
      <c r="P37" s="19"/>
      <c r="Q37" s="19"/>
    </row>
    <row r="38" spans="1:19" s="28" customFormat="1" ht="10.5" customHeight="1" x14ac:dyDescent="0.2">
      <c r="A38" s="30">
        <f t="shared" si="0"/>
        <v>-1.6999999999999999E-3</v>
      </c>
      <c r="C38" s="26">
        <f t="shared" si="1"/>
        <v>23</v>
      </c>
      <c r="D38" s="19">
        <v>12.377359999999999</v>
      </c>
      <c r="E38" s="19">
        <v>10.927680000000001</v>
      </c>
      <c r="F38" s="19">
        <v>11.347759999999999</v>
      </c>
      <c r="G38" s="19">
        <v>11.120749999999999</v>
      </c>
      <c r="H38" s="19">
        <v>10.54801</v>
      </c>
      <c r="I38" s="19">
        <v>9.8953299999999995</v>
      </c>
      <c r="J38" s="19">
        <v>9.7461199999999995</v>
      </c>
      <c r="K38" s="19">
        <v>9.5931700000000006</v>
      </c>
      <c r="L38" s="19">
        <v>9.3097200000000004</v>
      </c>
      <c r="M38" s="19">
        <v>9.1165500000000002</v>
      </c>
      <c r="N38" s="19">
        <v>8.8348099999999992</v>
      </c>
    </row>
    <row r="39" spans="1:19" s="28" customFormat="1" ht="10.5" customHeight="1" x14ac:dyDescent="0.2">
      <c r="A39" s="30">
        <f t="shared" si="0"/>
        <v>-1.6999999999999999E-3</v>
      </c>
      <c r="C39" s="21">
        <f t="shared" si="1"/>
        <v>24</v>
      </c>
      <c r="D39" s="22">
        <v>12.378579999999999</v>
      </c>
      <c r="E39" s="22">
        <v>10.92876</v>
      </c>
      <c r="F39" s="22">
        <v>11.34896</v>
      </c>
      <c r="G39" s="22">
        <v>11.121919999999999</v>
      </c>
      <c r="H39" s="22">
        <v>10.54912</v>
      </c>
      <c r="I39" s="22">
        <v>9.8963699999999992</v>
      </c>
      <c r="J39" s="22">
        <v>9.7471499999999995</v>
      </c>
      <c r="K39" s="22">
        <v>9.5941799999999997</v>
      </c>
      <c r="L39" s="22">
        <v>9.3107000000000006</v>
      </c>
      <c r="M39" s="22">
        <v>9.1175099999999993</v>
      </c>
      <c r="N39" s="22">
        <v>8.8357399999999995</v>
      </c>
    </row>
    <row r="40" spans="1:19" s="28" customFormat="1" ht="10.5" customHeight="1" x14ac:dyDescent="0.2">
      <c r="A40" s="30">
        <f t="shared" si="0"/>
        <v>-1.6999999999999999E-3</v>
      </c>
      <c r="C40" s="26">
        <f t="shared" si="1"/>
        <v>25</v>
      </c>
      <c r="D40" s="19">
        <v>12.379799999999999</v>
      </c>
      <c r="E40" s="19">
        <v>10.92984</v>
      </c>
      <c r="F40" s="19">
        <v>11.350149999999999</v>
      </c>
      <c r="G40" s="19">
        <v>11.123089999999999</v>
      </c>
      <c r="H40" s="19">
        <v>10.550230000000001</v>
      </c>
      <c r="I40" s="19">
        <v>9.8974100000000007</v>
      </c>
      <c r="J40" s="19">
        <v>9.74817</v>
      </c>
      <c r="K40" s="19">
        <v>9.5951900000000006</v>
      </c>
      <c r="L40" s="19">
        <v>9.3116800000000008</v>
      </c>
      <c r="M40" s="19">
        <v>9.1184700000000003</v>
      </c>
      <c r="N40" s="19">
        <v>8.8366699999999998</v>
      </c>
    </row>
    <row r="41" spans="1:19" s="28" customFormat="1" ht="10.5" customHeight="1" x14ac:dyDescent="0.2">
      <c r="A41" s="30">
        <f t="shared" si="0"/>
        <v>-1.6999999999999999E-3</v>
      </c>
      <c r="C41" s="26">
        <f t="shared" si="1"/>
        <v>26</v>
      </c>
      <c r="D41" s="19">
        <v>12.381019999999999</v>
      </c>
      <c r="E41" s="19">
        <v>10.93092</v>
      </c>
      <c r="F41" s="19">
        <v>11.35134</v>
      </c>
      <c r="G41" s="19">
        <v>11.12426</v>
      </c>
      <c r="H41" s="19">
        <v>10.55134</v>
      </c>
      <c r="I41" s="19">
        <v>9.8984500000000004</v>
      </c>
      <c r="J41" s="19">
        <v>9.7491900000000005</v>
      </c>
      <c r="K41" s="19">
        <v>9.5961999999999996</v>
      </c>
      <c r="L41" s="19">
        <v>9.3126599999999993</v>
      </c>
      <c r="M41" s="19">
        <v>9.1194299999999995</v>
      </c>
      <c r="N41" s="19">
        <v>8.8376000000000001</v>
      </c>
    </row>
    <row r="42" spans="1:19" s="28" customFormat="1" ht="10.5" customHeight="1" x14ac:dyDescent="0.2">
      <c r="A42" s="30">
        <f t="shared" si="0"/>
        <v>-1.6999999999999999E-3</v>
      </c>
      <c r="C42" s="21">
        <f t="shared" si="1"/>
        <v>27</v>
      </c>
      <c r="D42" s="22">
        <v>12.382239999999999</v>
      </c>
      <c r="E42" s="22">
        <v>10.931990000000001</v>
      </c>
      <c r="F42" s="22">
        <v>11.352539999999999</v>
      </c>
      <c r="G42" s="22">
        <v>11.12543</v>
      </c>
      <c r="H42" s="22">
        <v>10.55245</v>
      </c>
      <c r="I42" s="22">
        <v>9.8994900000000001</v>
      </c>
      <c r="J42" s="22">
        <v>9.7502200000000006</v>
      </c>
      <c r="K42" s="22">
        <v>9.5972000000000008</v>
      </c>
      <c r="L42" s="22">
        <v>9.3136399999999995</v>
      </c>
      <c r="M42" s="22">
        <v>9.1203900000000004</v>
      </c>
      <c r="N42" s="22">
        <v>8.8385300000000004</v>
      </c>
    </row>
    <row r="43" spans="1:19" s="28" customFormat="1" ht="10.5" customHeight="1" x14ac:dyDescent="0.2">
      <c r="A43" s="30">
        <f t="shared" si="0"/>
        <v>-1.6999999999999999E-3</v>
      </c>
      <c r="C43" s="26">
        <f t="shared" si="1"/>
        <v>28</v>
      </c>
      <c r="D43" s="19">
        <v>12.383459999999999</v>
      </c>
      <c r="E43" s="19">
        <v>10.933070000000001</v>
      </c>
      <c r="F43" s="19">
        <v>11.353730000000001</v>
      </c>
      <c r="G43" s="19">
        <v>11.1266</v>
      </c>
      <c r="H43" s="19">
        <v>10.553559999999999</v>
      </c>
      <c r="I43" s="19">
        <v>9.9005299999999998</v>
      </c>
      <c r="J43" s="19">
        <v>9.7512500000000006</v>
      </c>
      <c r="K43" s="19">
        <v>9.5982099999999999</v>
      </c>
      <c r="L43" s="19">
        <v>9.3146199999999997</v>
      </c>
      <c r="M43" s="19">
        <v>9.12134</v>
      </c>
      <c r="N43" s="19">
        <v>8.8394600000000008</v>
      </c>
    </row>
    <row r="44" spans="1:19" s="25" customFormat="1" ht="11.25" customHeight="1" x14ac:dyDescent="0.2">
      <c r="A44" s="31"/>
      <c r="C44" s="26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9" ht="13.5" customHeight="1" x14ac:dyDescent="0.2">
      <c r="A45" s="31"/>
      <c r="B45" s="1" t="s">
        <v>2</v>
      </c>
      <c r="D45" s="9">
        <v>34196</v>
      </c>
      <c r="E45" s="9">
        <v>34257</v>
      </c>
      <c r="F45" s="9">
        <v>34349</v>
      </c>
      <c r="G45" s="9">
        <v>34469</v>
      </c>
      <c r="H45" s="9">
        <v>34561</v>
      </c>
      <c r="I45" s="9">
        <v>34592</v>
      </c>
      <c r="J45" s="9">
        <v>34714</v>
      </c>
      <c r="K45" s="9">
        <v>34865</v>
      </c>
      <c r="L45" s="9">
        <v>35079</v>
      </c>
      <c r="M45" s="9">
        <v>35779</v>
      </c>
      <c r="N45" s="9">
        <v>36965</v>
      </c>
      <c r="O45" s="33"/>
      <c r="P45" s="33"/>
      <c r="Q45" s="33"/>
      <c r="R45" s="33"/>
      <c r="S45" s="33"/>
    </row>
    <row r="46" spans="1:19" ht="21.75" customHeight="1" x14ac:dyDescent="0.2">
      <c r="A46" s="31"/>
      <c r="B46" s="1" t="s">
        <v>3</v>
      </c>
      <c r="D46" s="10" t="s">
        <v>22</v>
      </c>
      <c r="E46" s="10" t="s">
        <v>23</v>
      </c>
      <c r="F46" s="10" t="s">
        <v>24</v>
      </c>
      <c r="G46" s="10" t="s">
        <v>25</v>
      </c>
      <c r="H46" s="10" t="s">
        <v>26</v>
      </c>
      <c r="I46" s="10" t="s">
        <v>27</v>
      </c>
      <c r="J46" s="10" t="s">
        <v>28</v>
      </c>
      <c r="K46" s="10" t="s">
        <v>29</v>
      </c>
      <c r="L46" s="10" t="s">
        <v>30</v>
      </c>
      <c r="M46" s="10" t="s">
        <v>31</v>
      </c>
      <c r="N46" s="10" t="s">
        <v>32</v>
      </c>
      <c r="O46" s="33"/>
      <c r="P46" s="33"/>
      <c r="Q46" s="33"/>
      <c r="R46" s="33"/>
      <c r="S46" s="33"/>
    </row>
    <row r="47" spans="1:19" ht="8.1" customHeight="1" x14ac:dyDescent="0.2">
      <c r="A47" s="31"/>
    </row>
    <row r="48" spans="1:19" ht="11.1" customHeight="1" x14ac:dyDescent="0.2">
      <c r="A48" s="31"/>
      <c r="B48" s="1" t="s">
        <v>15</v>
      </c>
      <c r="C48" s="1">
        <f>[1]Forsendur!C3</f>
        <v>8348</v>
      </c>
      <c r="D48" s="10"/>
      <c r="E48" s="10"/>
      <c r="K48" s="33"/>
      <c r="L48" s="33"/>
      <c r="M48" s="33"/>
      <c r="O48" s="33"/>
      <c r="P48" s="33"/>
      <c r="Q48" s="33"/>
      <c r="R48" s="33"/>
      <c r="S48" s="33"/>
    </row>
    <row r="49" spans="1:19" ht="11.1" customHeight="1" x14ac:dyDescent="0.2">
      <c r="A49" s="31"/>
      <c r="C49" s="34">
        <f>[1]Forsendur!C4</f>
        <v>422.8</v>
      </c>
      <c r="D49" s="10"/>
      <c r="E49" s="10"/>
      <c r="K49" s="33"/>
      <c r="L49" s="33"/>
      <c r="M49" s="33"/>
      <c r="O49" s="33"/>
      <c r="P49" s="33"/>
      <c r="Q49" s="33"/>
      <c r="R49" s="33"/>
      <c r="S49" s="33"/>
    </row>
    <row r="50" spans="1:19" ht="11.1" customHeight="1" x14ac:dyDescent="0.2">
      <c r="A50" s="31"/>
      <c r="B50" s="1" t="s">
        <v>16</v>
      </c>
      <c r="D50" s="10">
        <v>3307</v>
      </c>
      <c r="E50" s="10">
        <v>3339</v>
      </c>
      <c r="F50" s="10">
        <v>3343</v>
      </c>
      <c r="G50" s="10">
        <v>3347</v>
      </c>
      <c r="H50" s="10">
        <v>3370</v>
      </c>
      <c r="I50" s="10">
        <v>3373</v>
      </c>
      <c r="J50" s="10">
        <v>3385</v>
      </c>
      <c r="K50" s="11">
        <v>172.1</v>
      </c>
      <c r="L50" s="11">
        <v>174.2</v>
      </c>
      <c r="M50" s="11">
        <v>181.7</v>
      </c>
      <c r="N50" s="11">
        <v>202.8</v>
      </c>
      <c r="O50" s="33"/>
      <c r="P50" s="33"/>
      <c r="Q50" s="33"/>
      <c r="R50" s="33"/>
      <c r="S50" s="33"/>
    </row>
    <row r="51" spans="1:19" ht="11.1" customHeight="1" x14ac:dyDescent="0.2">
      <c r="A51" s="31"/>
      <c r="B51" s="1" t="s">
        <v>18</v>
      </c>
      <c r="D51" s="10">
        <v>6</v>
      </c>
      <c r="E51" s="10">
        <v>5</v>
      </c>
      <c r="F51" s="10">
        <v>4.75</v>
      </c>
      <c r="G51" s="10">
        <v>4.75</v>
      </c>
      <c r="H51" s="10">
        <v>4.75</v>
      </c>
      <c r="I51" s="10">
        <v>4.75</v>
      </c>
      <c r="J51" s="10">
        <v>4.75</v>
      </c>
      <c r="K51" s="10">
        <v>4.75</v>
      </c>
      <c r="L51" s="10">
        <v>4.75</v>
      </c>
      <c r="M51" s="10">
        <v>4.75</v>
      </c>
      <c r="N51" s="10">
        <v>4.75</v>
      </c>
      <c r="O51" s="33"/>
      <c r="P51" s="33"/>
      <c r="Q51" s="33"/>
      <c r="R51" s="33"/>
      <c r="S51" s="33"/>
    </row>
    <row r="52" spans="1:19" ht="11.1" customHeight="1" x14ac:dyDescent="0.2">
      <c r="A52" s="31"/>
      <c r="B52" s="1" t="s">
        <v>20</v>
      </c>
      <c r="C52" s="13">
        <f>[1]Forsendur!C7</f>
        <v>-1.7000000000000348E-3</v>
      </c>
    </row>
    <row r="53" spans="1:19" ht="11.1" customHeight="1" x14ac:dyDescent="0.2">
      <c r="A53" s="31"/>
      <c r="B53" s="1" t="str">
        <f>B14</f>
        <v>Lækkun vísitölu</v>
      </c>
      <c r="C53" s="13">
        <f>Verdb_raun</f>
        <v>-1.6999999999999999E-3</v>
      </c>
      <c r="H53" s="32"/>
      <c r="K53" s="32"/>
      <c r="M53" s="32"/>
      <c r="N53" s="32"/>
    </row>
    <row r="54" spans="1:19" ht="3.95" customHeight="1" x14ac:dyDescent="0.2">
      <c r="A54" s="31"/>
    </row>
    <row r="55" spans="1:19" ht="10.5" customHeight="1" x14ac:dyDescent="0.2">
      <c r="A55" s="17">
        <f t="shared" ref="A55:A82" si="2">IF(Dags_visit_naest&gt;C55,verdbspa,Verdb_raun)</f>
        <v>-1.7000000000000348E-3</v>
      </c>
      <c r="B55" s="18" t="str">
        <f>B16</f>
        <v>Dagsetning...</v>
      </c>
      <c r="C55" s="20">
        <v>1</v>
      </c>
      <c r="D55" s="19">
        <v>8.5690399999999993</v>
      </c>
      <c r="E55" s="19">
        <v>6.9012900000000004</v>
      </c>
      <c r="F55" s="19">
        <v>6.4840200000000001</v>
      </c>
      <c r="G55" s="19">
        <v>6.3768599999999998</v>
      </c>
      <c r="H55" s="19">
        <v>6.2602900000000004</v>
      </c>
      <c r="I55" s="19">
        <v>6.2305799999999998</v>
      </c>
      <c r="J55" s="19">
        <v>6.1131900000000003</v>
      </c>
      <c r="K55" s="19">
        <v>5.9731100000000001</v>
      </c>
      <c r="L55" s="19">
        <v>5.7435</v>
      </c>
      <c r="M55" s="19">
        <v>5.0378100000000003</v>
      </c>
      <c r="N55" s="19">
        <v>3.8817499999999998</v>
      </c>
    </row>
    <row r="56" spans="1:19" ht="10.5" customHeight="1" x14ac:dyDescent="0.2">
      <c r="A56" s="17">
        <f t="shared" si="2"/>
        <v>-1.7000000000000348E-3</v>
      </c>
      <c r="B56" s="32"/>
      <c r="C56" s="20">
        <f t="shared" ref="C56:C82" si="3">C55+1</f>
        <v>2</v>
      </c>
      <c r="D56" s="19">
        <v>8.5699400000000008</v>
      </c>
      <c r="E56" s="19">
        <v>6.90184</v>
      </c>
      <c r="F56" s="19">
        <v>6.4844900000000001</v>
      </c>
      <c r="G56" s="19">
        <v>6.3773200000000001</v>
      </c>
      <c r="H56" s="19">
        <v>6.2607400000000002</v>
      </c>
      <c r="I56" s="19">
        <v>6.2310299999999996</v>
      </c>
      <c r="J56" s="19">
        <v>6.1136299999999997</v>
      </c>
      <c r="K56" s="19">
        <v>5.9735399999999998</v>
      </c>
      <c r="L56" s="19">
        <v>5.7439200000000001</v>
      </c>
      <c r="M56" s="19">
        <v>5.03817</v>
      </c>
      <c r="N56" s="19">
        <v>3.8820299999999999</v>
      </c>
    </row>
    <row r="57" spans="1:19" ht="10.5" customHeight="1" x14ac:dyDescent="0.2">
      <c r="A57" s="17">
        <f t="shared" si="2"/>
        <v>-1.7000000000000348E-3</v>
      </c>
      <c r="B57" s="32"/>
      <c r="C57" s="21">
        <f t="shared" si="3"/>
        <v>3</v>
      </c>
      <c r="D57" s="22">
        <v>8.5708400000000005</v>
      </c>
      <c r="E57" s="22">
        <v>6.90238</v>
      </c>
      <c r="F57" s="22">
        <v>6.4849600000000001</v>
      </c>
      <c r="G57" s="22">
        <v>6.3777799999999996</v>
      </c>
      <c r="H57" s="22">
        <v>6.26119</v>
      </c>
      <c r="I57" s="22">
        <v>6.2314800000000004</v>
      </c>
      <c r="J57" s="22">
        <v>6.1140699999999999</v>
      </c>
      <c r="K57" s="22">
        <v>5.9739800000000001</v>
      </c>
      <c r="L57" s="22">
        <v>5.7443299999999997</v>
      </c>
      <c r="M57" s="22">
        <v>5.0385400000000002</v>
      </c>
      <c r="N57" s="22">
        <v>3.8823099999999999</v>
      </c>
    </row>
    <row r="58" spans="1:19" ht="10.5" customHeight="1" x14ac:dyDescent="0.2">
      <c r="A58" s="17">
        <f t="shared" si="2"/>
        <v>-1.7000000000000348E-3</v>
      </c>
      <c r="B58" s="32"/>
      <c r="C58" s="20">
        <f t="shared" si="3"/>
        <v>4</v>
      </c>
      <c r="D58" s="19">
        <v>8.5717400000000001</v>
      </c>
      <c r="E58" s="19">
        <v>6.9029299999999996</v>
      </c>
      <c r="F58" s="19">
        <v>6.4854200000000004</v>
      </c>
      <c r="G58" s="19">
        <v>6.3782399999999999</v>
      </c>
      <c r="H58" s="19">
        <v>6.2616399999999999</v>
      </c>
      <c r="I58" s="19">
        <v>6.2319300000000002</v>
      </c>
      <c r="J58" s="19">
        <v>6.1145100000000001</v>
      </c>
      <c r="K58" s="19">
        <v>5.9744099999999998</v>
      </c>
      <c r="L58" s="19">
        <v>5.7447499999999998</v>
      </c>
      <c r="M58" s="19">
        <v>5.0388999999999999</v>
      </c>
      <c r="N58" s="19">
        <v>3.88259</v>
      </c>
    </row>
    <row r="59" spans="1:19" ht="10.5" customHeight="1" x14ac:dyDescent="0.2">
      <c r="A59" s="17">
        <f t="shared" si="2"/>
        <v>-1.7000000000000348E-3</v>
      </c>
      <c r="B59" s="32"/>
      <c r="C59" s="20">
        <f t="shared" si="3"/>
        <v>5</v>
      </c>
      <c r="D59" s="19">
        <v>8.5726399999999998</v>
      </c>
      <c r="E59" s="19">
        <v>6.9034700000000004</v>
      </c>
      <c r="F59" s="19">
        <v>6.4858900000000004</v>
      </c>
      <c r="G59" s="19">
        <v>6.3787000000000003</v>
      </c>
      <c r="H59" s="19">
        <v>6.2620899999999997</v>
      </c>
      <c r="I59" s="19">
        <v>6.23238</v>
      </c>
      <c r="J59" s="19">
        <v>6.11496</v>
      </c>
      <c r="K59" s="19">
        <v>5.9748400000000004</v>
      </c>
      <c r="L59" s="19">
        <v>5.7451600000000003</v>
      </c>
      <c r="M59" s="19">
        <v>5.0392599999999996</v>
      </c>
      <c r="N59" s="19">
        <v>3.8828800000000001</v>
      </c>
    </row>
    <row r="60" spans="1:19" ht="10.5" customHeight="1" x14ac:dyDescent="0.2">
      <c r="A60" s="17">
        <f t="shared" si="2"/>
        <v>-1.7000000000000348E-3</v>
      </c>
      <c r="B60" s="32"/>
      <c r="C60" s="21">
        <f t="shared" si="3"/>
        <v>6</v>
      </c>
      <c r="D60" s="22">
        <v>8.5735499999999991</v>
      </c>
      <c r="E60" s="22">
        <v>6.9040100000000004</v>
      </c>
      <c r="F60" s="22">
        <v>6.4863600000000003</v>
      </c>
      <c r="G60" s="22">
        <v>6.3791599999999997</v>
      </c>
      <c r="H60" s="22">
        <v>6.2625500000000001</v>
      </c>
      <c r="I60" s="22">
        <v>6.2328299999999999</v>
      </c>
      <c r="J60" s="22">
        <v>6.1154000000000002</v>
      </c>
      <c r="K60" s="22">
        <v>5.9752700000000001</v>
      </c>
      <c r="L60" s="22">
        <v>5.7455800000000004</v>
      </c>
      <c r="M60" s="22">
        <v>5.0396299999999998</v>
      </c>
      <c r="N60" s="22">
        <v>3.8831600000000002</v>
      </c>
    </row>
    <row r="61" spans="1:19" ht="10.5" customHeight="1" x14ac:dyDescent="0.2">
      <c r="A61" s="17">
        <f t="shared" si="2"/>
        <v>-1.7000000000000348E-3</v>
      </c>
      <c r="B61" s="32"/>
      <c r="C61" s="20">
        <f t="shared" si="3"/>
        <v>7</v>
      </c>
      <c r="D61" s="19">
        <v>8.5744500000000006</v>
      </c>
      <c r="E61" s="19">
        <v>6.90456</v>
      </c>
      <c r="F61" s="19">
        <v>6.4868300000000003</v>
      </c>
      <c r="G61" s="19">
        <v>6.3796200000000001</v>
      </c>
      <c r="H61" s="19">
        <v>6.2629999999999999</v>
      </c>
      <c r="I61" s="19">
        <v>6.2332799999999997</v>
      </c>
      <c r="J61" s="19">
        <v>6.1158400000000004</v>
      </c>
      <c r="K61" s="19">
        <v>5.9756999999999998</v>
      </c>
      <c r="L61" s="19">
        <v>5.7459899999999999</v>
      </c>
      <c r="M61" s="19">
        <v>5.0399900000000004</v>
      </c>
      <c r="N61" s="19">
        <v>3.8834399999999998</v>
      </c>
    </row>
    <row r="62" spans="1:19" ht="10.5" customHeight="1" x14ac:dyDescent="0.2">
      <c r="A62" s="17">
        <f t="shared" si="2"/>
        <v>-1.7000000000000348E-3</v>
      </c>
      <c r="B62" s="32"/>
      <c r="C62" s="20">
        <f t="shared" si="3"/>
        <v>8</v>
      </c>
      <c r="D62" s="19">
        <v>8.5753500000000003</v>
      </c>
      <c r="E62" s="19">
        <v>6.9051</v>
      </c>
      <c r="F62" s="19">
        <v>6.4873000000000003</v>
      </c>
      <c r="G62" s="19">
        <v>6.3800800000000004</v>
      </c>
      <c r="H62" s="19">
        <v>6.2634499999999997</v>
      </c>
      <c r="I62" s="19">
        <v>6.2337300000000004</v>
      </c>
      <c r="J62" s="19">
        <v>6.1162799999999997</v>
      </c>
      <c r="K62" s="19">
        <v>5.9761300000000004</v>
      </c>
      <c r="L62" s="19">
        <v>5.74641</v>
      </c>
      <c r="M62" s="19">
        <v>5.0403500000000001</v>
      </c>
      <c r="N62" s="19">
        <v>3.8837199999999998</v>
      </c>
    </row>
    <row r="63" spans="1:19" s="25" customFormat="1" ht="10.5" customHeight="1" x14ac:dyDescent="0.2">
      <c r="A63" s="17">
        <f t="shared" si="2"/>
        <v>-1.7000000000000348E-3</v>
      </c>
      <c r="B63" s="35"/>
      <c r="C63" s="21">
        <f t="shared" si="3"/>
        <v>9</v>
      </c>
      <c r="D63" s="22">
        <v>8.5762499999999999</v>
      </c>
      <c r="E63" s="22">
        <v>6.9056499999999996</v>
      </c>
      <c r="F63" s="22">
        <v>6.4877599999999997</v>
      </c>
      <c r="G63" s="22">
        <v>6.3805399999999999</v>
      </c>
      <c r="H63" s="22">
        <v>6.2638999999999996</v>
      </c>
      <c r="I63" s="22">
        <v>6.2341800000000003</v>
      </c>
      <c r="J63" s="22">
        <v>6.1167199999999999</v>
      </c>
      <c r="K63" s="22">
        <v>5.9765600000000001</v>
      </c>
      <c r="L63" s="22">
        <v>5.7468199999999996</v>
      </c>
      <c r="M63" s="22">
        <v>5.0407200000000003</v>
      </c>
      <c r="N63" s="22">
        <v>3.8839999999999999</v>
      </c>
    </row>
    <row r="64" spans="1:19" s="25" customFormat="1" ht="10.5" customHeight="1" x14ac:dyDescent="0.2">
      <c r="A64" s="17">
        <f t="shared" si="2"/>
        <v>-1.7000000000000348E-3</v>
      </c>
      <c r="B64" s="35"/>
      <c r="C64" s="24">
        <f t="shared" si="3"/>
        <v>10</v>
      </c>
      <c r="D64" s="19">
        <v>8.5771499999999996</v>
      </c>
      <c r="E64" s="19">
        <v>6.9061899999999996</v>
      </c>
      <c r="F64" s="19">
        <v>6.4882299999999997</v>
      </c>
      <c r="G64" s="19">
        <v>6.3810099999999998</v>
      </c>
      <c r="H64" s="19">
        <v>6.2643599999999999</v>
      </c>
      <c r="I64" s="19">
        <v>6.2346300000000001</v>
      </c>
      <c r="J64" s="19">
        <v>6.1171600000000002</v>
      </c>
      <c r="K64" s="19">
        <v>5.9770000000000003</v>
      </c>
      <c r="L64" s="19">
        <v>5.7472399999999997</v>
      </c>
      <c r="M64" s="19">
        <v>5.04108</v>
      </c>
      <c r="N64" s="19">
        <v>3.88428</v>
      </c>
    </row>
    <row r="65" spans="1:14" s="28" customFormat="1" x14ac:dyDescent="0.2">
      <c r="A65" s="29">
        <f t="shared" si="2"/>
        <v>-1.7000000000000348E-3</v>
      </c>
      <c r="B65" s="36"/>
      <c r="C65" s="24">
        <f t="shared" si="3"/>
        <v>11</v>
      </c>
      <c r="D65" s="19">
        <v>8.5780499999999993</v>
      </c>
      <c r="E65" s="19">
        <v>6.9067400000000001</v>
      </c>
      <c r="F65" s="19">
        <v>6.4886999999999997</v>
      </c>
      <c r="G65" s="19">
        <v>6.3814700000000002</v>
      </c>
      <c r="H65" s="19">
        <v>6.2648099999999998</v>
      </c>
      <c r="I65" s="19">
        <v>6.23508</v>
      </c>
      <c r="J65" s="19">
        <v>6.11761</v>
      </c>
      <c r="K65" s="19">
        <v>5.97743</v>
      </c>
      <c r="L65" s="19">
        <v>5.7476500000000001</v>
      </c>
      <c r="M65" s="19">
        <v>5.0414500000000002</v>
      </c>
      <c r="N65" s="19">
        <v>3.88456</v>
      </c>
    </row>
    <row r="66" spans="1:14" s="28" customFormat="1" x14ac:dyDescent="0.2">
      <c r="A66" s="29">
        <f t="shared" si="2"/>
        <v>-1.7000000000000348E-3</v>
      </c>
      <c r="B66" s="36"/>
      <c r="C66" s="21">
        <f t="shared" si="3"/>
        <v>12</v>
      </c>
      <c r="D66" s="22">
        <v>8.5789600000000004</v>
      </c>
      <c r="E66" s="22">
        <v>6.9072800000000001</v>
      </c>
      <c r="F66" s="22">
        <v>6.4891699999999997</v>
      </c>
      <c r="G66" s="22">
        <v>6.3819299999999997</v>
      </c>
      <c r="H66" s="22">
        <v>6.2652599999999996</v>
      </c>
      <c r="I66" s="22">
        <v>6.2355299999999998</v>
      </c>
      <c r="J66" s="22">
        <v>6.1180500000000002</v>
      </c>
      <c r="K66" s="22">
        <v>5.9778599999999997</v>
      </c>
      <c r="L66" s="22">
        <v>5.7480700000000002</v>
      </c>
      <c r="M66" s="22">
        <v>5.0418099999999999</v>
      </c>
      <c r="N66" s="22">
        <v>3.8848400000000001</v>
      </c>
    </row>
    <row r="67" spans="1:14" s="28" customFormat="1" x14ac:dyDescent="0.2">
      <c r="A67" s="29">
        <f t="shared" si="2"/>
        <v>-1.7000000000000348E-3</v>
      </c>
      <c r="B67" s="36"/>
      <c r="C67" s="24">
        <f t="shared" si="3"/>
        <v>13</v>
      </c>
      <c r="D67" s="19">
        <v>8.57986</v>
      </c>
      <c r="E67" s="19">
        <v>6.9078200000000001</v>
      </c>
      <c r="F67" s="19">
        <v>6.4896399999999996</v>
      </c>
      <c r="G67" s="19">
        <v>6.38239</v>
      </c>
      <c r="H67" s="19">
        <v>6.2657100000000003</v>
      </c>
      <c r="I67" s="19">
        <v>6.2359799999999996</v>
      </c>
      <c r="J67" s="19">
        <v>6.1184900000000004</v>
      </c>
      <c r="K67" s="19">
        <v>5.9782900000000003</v>
      </c>
      <c r="L67" s="19">
        <v>5.7484799999999998</v>
      </c>
      <c r="M67" s="19">
        <v>5.0421699999999996</v>
      </c>
      <c r="N67" s="19">
        <v>3.8851200000000001</v>
      </c>
    </row>
    <row r="68" spans="1:14" s="28" customFormat="1" x14ac:dyDescent="0.2">
      <c r="A68" s="30">
        <f t="shared" si="2"/>
        <v>-1.7000000000000348E-3</v>
      </c>
      <c r="B68" s="36"/>
      <c r="C68" s="24">
        <f t="shared" si="3"/>
        <v>14</v>
      </c>
      <c r="D68" s="19">
        <v>8.5807599999999997</v>
      </c>
      <c r="E68" s="19">
        <v>6.9083699999999997</v>
      </c>
      <c r="F68" s="19">
        <v>6.4901099999999996</v>
      </c>
      <c r="G68" s="19">
        <v>6.3828500000000004</v>
      </c>
      <c r="H68" s="19">
        <v>6.2661600000000002</v>
      </c>
      <c r="I68" s="19">
        <v>6.2364300000000004</v>
      </c>
      <c r="J68" s="19">
        <v>6.1189299999999998</v>
      </c>
      <c r="K68" s="19">
        <v>5.97872</v>
      </c>
      <c r="L68" s="19">
        <v>5.7488999999999999</v>
      </c>
      <c r="M68" s="19">
        <v>5.0425399999999998</v>
      </c>
      <c r="N68" s="19">
        <v>3.8854000000000002</v>
      </c>
    </row>
    <row r="69" spans="1:14" s="28" customFormat="1" x14ac:dyDescent="0.2">
      <c r="A69" s="30">
        <f t="shared" si="2"/>
        <v>-1.7000000000000348E-3</v>
      </c>
      <c r="B69" s="36"/>
      <c r="C69" s="21">
        <f t="shared" si="3"/>
        <v>15</v>
      </c>
      <c r="D69" s="22">
        <v>8.5816599999999994</v>
      </c>
      <c r="E69" s="22">
        <v>6.9089099999999997</v>
      </c>
      <c r="F69" s="22">
        <v>6.4905799999999996</v>
      </c>
      <c r="G69" s="22">
        <v>6.3833099999999998</v>
      </c>
      <c r="H69" s="22">
        <v>6.2666199999999996</v>
      </c>
      <c r="I69" s="22">
        <v>6.2368800000000002</v>
      </c>
      <c r="J69" s="22">
        <v>6.11937</v>
      </c>
      <c r="K69" s="22">
        <v>5.9791499999999997</v>
      </c>
      <c r="L69" s="22">
        <v>5.7493100000000004</v>
      </c>
      <c r="M69" s="22">
        <v>5.0429000000000004</v>
      </c>
      <c r="N69" s="22">
        <v>3.8856799999999998</v>
      </c>
    </row>
    <row r="70" spans="1:14" s="28" customFormat="1" x14ac:dyDescent="0.2">
      <c r="A70" s="30">
        <f t="shared" si="2"/>
        <v>-1.7000000000000348E-3</v>
      </c>
      <c r="B70" s="36"/>
      <c r="C70" s="24">
        <f>C69+1</f>
        <v>16</v>
      </c>
      <c r="D70" s="19">
        <v>8.5825600000000009</v>
      </c>
      <c r="E70" s="19">
        <v>6.9094600000000002</v>
      </c>
      <c r="F70" s="19">
        <v>6.4910399999999999</v>
      </c>
      <c r="G70" s="19">
        <v>6.3837700000000002</v>
      </c>
      <c r="H70" s="19">
        <v>6.2670700000000004</v>
      </c>
      <c r="I70" s="19">
        <v>6.23733</v>
      </c>
      <c r="J70" s="19">
        <v>6.1198100000000002</v>
      </c>
      <c r="K70" s="19">
        <v>5.97959</v>
      </c>
      <c r="L70" s="19">
        <v>5.7497299999999996</v>
      </c>
      <c r="M70" s="19">
        <v>5.0432699999999997</v>
      </c>
      <c r="N70" s="19">
        <v>3.8859599999999999</v>
      </c>
    </row>
    <row r="71" spans="1:14" s="28" customFormat="1" x14ac:dyDescent="0.2">
      <c r="A71" s="30">
        <f t="shared" si="2"/>
        <v>-1.7000000000000348E-3</v>
      </c>
      <c r="B71" s="36"/>
      <c r="C71" s="24">
        <f t="shared" si="3"/>
        <v>17</v>
      </c>
      <c r="D71" s="19">
        <v>8.5834700000000002</v>
      </c>
      <c r="E71" s="19">
        <v>6.91</v>
      </c>
      <c r="F71" s="19">
        <v>6.4915099999999999</v>
      </c>
      <c r="G71" s="19">
        <v>6.3842299999999996</v>
      </c>
      <c r="H71" s="19">
        <v>6.2675200000000002</v>
      </c>
      <c r="I71" s="19">
        <v>6.2377799999999999</v>
      </c>
      <c r="J71" s="19">
        <v>6.12026</v>
      </c>
      <c r="K71" s="19">
        <v>5.9800199999999997</v>
      </c>
      <c r="L71" s="19">
        <v>5.75014</v>
      </c>
      <c r="M71" s="19">
        <v>5.0436300000000003</v>
      </c>
      <c r="N71" s="19">
        <v>3.8862399999999999</v>
      </c>
    </row>
    <row r="72" spans="1:14" s="28" customFormat="1" x14ac:dyDescent="0.2">
      <c r="A72" s="30">
        <f t="shared" si="2"/>
        <v>-1.7000000000000348E-3</v>
      </c>
      <c r="B72" s="36"/>
      <c r="C72" s="21">
        <f t="shared" si="3"/>
        <v>18</v>
      </c>
      <c r="D72" s="22">
        <v>8.5843699999999998</v>
      </c>
      <c r="E72" s="22">
        <v>6.9105499999999997</v>
      </c>
      <c r="F72" s="22">
        <v>6.4919799999999999</v>
      </c>
      <c r="G72" s="22">
        <v>6.38469</v>
      </c>
      <c r="H72" s="22">
        <v>6.26797</v>
      </c>
      <c r="I72" s="22">
        <v>6.2382299999999997</v>
      </c>
      <c r="J72" s="22">
        <v>6.1207000000000003</v>
      </c>
      <c r="K72" s="22">
        <v>5.9804500000000003</v>
      </c>
      <c r="L72" s="22">
        <v>5.7505600000000001</v>
      </c>
      <c r="M72" s="22">
        <v>5.04399</v>
      </c>
      <c r="N72" s="22">
        <v>3.88652</v>
      </c>
    </row>
    <row r="73" spans="1:14" s="28" customFormat="1" x14ac:dyDescent="0.2">
      <c r="A73" s="30">
        <f t="shared" si="2"/>
        <v>-1.7000000000000348E-3</v>
      </c>
      <c r="B73" s="36"/>
      <c r="C73" s="24">
        <f t="shared" si="3"/>
        <v>19</v>
      </c>
      <c r="D73" s="19">
        <v>8.5852699999999995</v>
      </c>
      <c r="E73" s="19">
        <v>6.9110899999999997</v>
      </c>
      <c r="F73" s="19">
        <v>6.4924499999999998</v>
      </c>
      <c r="G73" s="19">
        <v>6.3851500000000003</v>
      </c>
      <c r="H73" s="19">
        <v>6.2684300000000004</v>
      </c>
      <c r="I73" s="19">
        <v>6.2386799999999996</v>
      </c>
      <c r="J73" s="19">
        <v>6.1211399999999996</v>
      </c>
      <c r="K73" s="19">
        <v>5.98088</v>
      </c>
      <c r="L73" s="19">
        <v>5.7509699999999997</v>
      </c>
      <c r="M73" s="19">
        <v>5.0443600000000002</v>
      </c>
      <c r="N73" s="19">
        <v>3.8868</v>
      </c>
    </row>
    <row r="74" spans="1:14" s="28" customFormat="1" x14ac:dyDescent="0.2">
      <c r="A74" s="30">
        <f t="shared" si="2"/>
        <v>-1.7000000000000348E-3</v>
      </c>
      <c r="B74" s="36"/>
      <c r="C74" s="24">
        <f t="shared" si="3"/>
        <v>20</v>
      </c>
      <c r="D74" s="19">
        <v>8.5861699999999992</v>
      </c>
      <c r="E74" s="19">
        <v>6.9116400000000002</v>
      </c>
      <c r="F74" s="19">
        <v>6.4929199999999998</v>
      </c>
      <c r="G74" s="19">
        <v>6.3856099999999998</v>
      </c>
      <c r="H74" s="19">
        <v>6.2688800000000002</v>
      </c>
      <c r="I74" s="19">
        <v>6.2391300000000003</v>
      </c>
      <c r="J74" s="19">
        <v>6.1215799999999998</v>
      </c>
      <c r="K74" s="19">
        <v>5.9813099999999997</v>
      </c>
      <c r="L74" s="19">
        <v>5.7513899999999998</v>
      </c>
      <c r="M74" s="19">
        <v>5.0447199999999999</v>
      </c>
      <c r="N74" s="19">
        <v>3.8870800000000001</v>
      </c>
    </row>
    <row r="75" spans="1:14" s="28" customFormat="1" x14ac:dyDescent="0.2">
      <c r="A75" s="30">
        <f t="shared" si="2"/>
        <v>-1.7000000000000348E-3</v>
      </c>
      <c r="B75" s="36"/>
      <c r="C75" s="21">
        <f t="shared" si="3"/>
        <v>21</v>
      </c>
      <c r="D75" s="22">
        <v>8.5870800000000003</v>
      </c>
      <c r="E75" s="22">
        <v>6.9121800000000002</v>
      </c>
      <c r="F75" s="22">
        <v>6.4933899999999998</v>
      </c>
      <c r="G75" s="22">
        <v>6.3860700000000001</v>
      </c>
      <c r="H75" s="22">
        <v>6.2693300000000001</v>
      </c>
      <c r="I75" s="22">
        <v>6.2395800000000001</v>
      </c>
      <c r="J75" s="22">
        <v>6.12202</v>
      </c>
      <c r="K75" s="22">
        <v>5.9817400000000003</v>
      </c>
      <c r="L75" s="22">
        <v>5.7518000000000002</v>
      </c>
      <c r="M75" s="22">
        <v>5.0450900000000001</v>
      </c>
      <c r="N75" s="22">
        <v>3.8873600000000001</v>
      </c>
    </row>
    <row r="76" spans="1:14" s="28" customFormat="1" x14ac:dyDescent="0.2">
      <c r="A76" s="30">
        <f t="shared" si="2"/>
        <v>-1.7000000000000348E-3</v>
      </c>
      <c r="B76" s="36"/>
      <c r="C76" s="24">
        <f t="shared" si="3"/>
        <v>22</v>
      </c>
      <c r="D76" s="19">
        <v>8.5879799999999999</v>
      </c>
      <c r="E76" s="19">
        <v>6.9127299999999998</v>
      </c>
      <c r="F76" s="19">
        <v>6.4938599999999997</v>
      </c>
      <c r="G76" s="19">
        <v>6.3865400000000001</v>
      </c>
      <c r="H76" s="19">
        <v>6.2697799999999999</v>
      </c>
      <c r="I76" s="19">
        <v>6.24003</v>
      </c>
      <c r="J76" s="19">
        <v>6.1224699999999999</v>
      </c>
      <c r="K76" s="19">
        <v>5.9821799999999996</v>
      </c>
      <c r="L76" s="19">
        <v>5.7522200000000003</v>
      </c>
      <c r="M76" s="19">
        <v>5.0454499999999998</v>
      </c>
      <c r="N76" s="19">
        <v>3.8876400000000002</v>
      </c>
    </row>
    <row r="77" spans="1:14" s="28" customFormat="1" x14ac:dyDescent="0.2">
      <c r="A77" s="30">
        <f t="shared" si="2"/>
        <v>-1.6999999999999999E-3</v>
      </c>
      <c r="B77" s="36"/>
      <c r="C77" s="24">
        <f t="shared" si="3"/>
        <v>23</v>
      </c>
      <c r="D77" s="19">
        <v>8.5888799999999996</v>
      </c>
      <c r="E77" s="19">
        <v>6.9132699999999998</v>
      </c>
      <c r="F77" s="19">
        <v>6.4943299999999997</v>
      </c>
      <c r="G77" s="19">
        <v>6.3869999999999996</v>
      </c>
      <c r="H77" s="19">
        <v>6.2702400000000003</v>
      </c>
      <c r="I77" s="19">
        <v>6.2404799999999998</v>
      </c>
      <c r="J77" s="19">
        <v>6.1229100000000001</v>
      </c>
      <c r="K77" s="19">
        <v>5.9826100000000002</v>
      </c>
      <c r="L77" s="19">
        <v>5.7526299999999999</v>
      </c>
      <c r="M77" s="19">
        <v>5.04582</v>
      </c>
      <c r="N77" s="19">
        <v>3.8879199999999998</v>
      </c>
    </row>
    <row r="78" spans="1:14" s="28" customFormat="1" x14ac:dyDescent="0.2">
      <c r="A78" s="30">
        <f t="shared" si="2"/>
        <v>-1.6999999999999999E-3</v>
      </c>
      <c r="B78" s="36"/>
      <c r="C78" s="21">
        <f t="shared" si="3"/>
        <v>24</v>
      </c>
      <c r="D78" s="22">
        <v>8.5897900000000007</v>
      </c>
      <c r="E78" s="22">
        <v>6.9138200000000003</v>
      </c>
      <c r="F78" s="22">
        <v>6.4947900000000001</v>
      </c>
      <c r="G78" s="22">
        <v>6.3874599999999999</v>
      </c>
      <c r="H78" s="22">
        <v>6.2706900000000001</v>
      </c>
      <c r="I78" s="22">
        <v>6.2409299999999996</v>
      </c>
      <c r="J78" s="22">
        <v>6.1233500000000003</v>
      </c>
      <c r="K78" s="22">
        <v>5.9830399999999999</v>
      </c>
      <c r="L78" s="22">
        <v>5.75305</v>
      </c>
      <c r="M78" s="22">
        <v>5.0461799999999997</v>
      </c>
      <c r="N78" s="22">
        <v>3.8881999999999999</v>
      </c>
    </row>
    <row r="79" spans="1:14" s="28" customFormat="1" x14ac:dyDescent="0.2">
      <c r="A79" s="30">
        <f t="shared" si="2"/>
        <v>-1.6999999999999999E-3</v>
      </c>
      <c r="B79" s="36"/>
      <c r="C79" s="24">
        <f t="shared" si="3"/>
        <v>25</v>
      </c>
      <c r="D79" s="19">
        <v>8.5906900000000004</v>
      </c>
      <c r="E79" s="19">
        <v>6.9143600000000003</v>
      </c>
      <c r="F79" s="19">
        <v>6.49526</v>
      </c>
      <c r="G79" s="19">
        <v>6.3879200000000003</v>
      </c>
      <c r="H79" s="19">
        <v>6.2711399999999999</v>
      </c>
      <c r="I79" s="19">
        <v>6.2413800000000004</v>
      </c>
      <c r="J79" s="19">
        <v>6.1237899999999996</v>
      </c>
      <c r="K79" s="19">
        <v>5.9834699999999996</v>
      </c>
      <c r="L79" s="19">
        <v>5.7534599999999996</v>
      </c>
      <c r="M79" s="19">
        <v>5.0465400000000002</v>
      </c>
      <c r="N79" s="19">
        <v>3.88849</v>
      </c>
    </row>
    <row r="80" spans="1:14" s="28" customFormat="1" x14ac:dyDescent="0.2">
      <c r="A80" s="30">
        <f t="shared" si="2"/>
        <v>-1.6999999999999999E-3</v>
      </c>
      <c r="B80" s="36"/>
      <c r="C80" s="24">
        <f t="shared" si="3"/>
        <v>26</v>
      </c>
      <c r="D80" s="19">
        <v>8.5915900000000001</v>
      </c>
      <c r="E80" s="19">
        <v>6.9149099999999999</v>
      </c>
      <c r="F80" s="19">
        <v>6.49573</v>
      </c>
      <c r="G80" s="19">
        <v>6.3883799999999997</v>
      </c>
      <c r="H80" s="19">
        <v>6.2716000000000003</v>
      </c>
      <c r="I80" s="19">
        <v>6.2418300000000002</v>
      </c>
      <c r="J80" s="19">
        <v>6.1242299999999998</v>
      </c>
      <c r="K80" s="19">
        <v>5.9839000000000002</v>
      </c>
      <c r="L80" s="19">
        <v>5.7538799999999997</v>
      </c>
      <c r="M80" s="19">
        <v>5.0469099999999996</v>
      </c>
      <c r="N80" s="19">
        <v>3.8887700000000001</v>
      </c>
    </row>
    <row r="81" spans="1:14" s="28" customFormat="1" x14ac:dyDescent="0.2">
      <c r="A81" s="30">
        <f t="shared" si="2"/>
        <v>-1.6999999999999999E-3</v>
      </c>
      <c r="B81" s="36"/>
      <c r="C81" s="21">
        <f t="shared" si="3"/>
        <v>27</v>
      </c>
      <c r="D81" s="22">
        <v>8.5924999999999994</v>
      </c>
      <c r="E81" s="22">
        <v>6.9154499999999999</v>
      </c>
      <c r="F81" s="22">
        <v>6.4962</v>
      </c>
      <c r="G81" s="22">
        <v>6.3888400000000001</v>
      </c>
      <c r="H81" s="22">
        <v>6.2720500000000001</v>
      </c>
      <c r="I81" s="22">
        <v>6.2422800000000001</v>
      </c>
      <c r="J81" s="22">
        <v>6.1246799999999997</v>
      </c>
      <c r="K81" s="22">
        <v>5.9843400000000004</v>
      </c>
      <c r="L81" s="22">
        <v>5.7542999999999997</v>
      </c>
      <c r="M81" s="22">
        <v>5.0472700000000001</v>
      </c>
      <c r="N81" s="22">
        <v>3.8890500000000001</v>
      </c>
    </row>
    <row r="82" spans="1:14" s="28" customFormat="1" x14ac:dyDescent="0.2">
      <c r="A82" s="30">
        <f t="shared" si="2"/>
        <v>-1.6999999999999999E-3</v>
      </c>
      <c r="B82" s="36"/>
      <c r="C82" s="24">
        <f t="shared" si="3"/>
        <v>28</v>
      </c>
      <c r="D82" s="19">
        <v>8.5934000000000008</v>
      </c>
      <c r="E82" s="19">
        <v>6.9160000000000004</v>
      </c>
      <c r="F82" s="19">
        <v>6.4966699999999999</v>
      </c>
      <c r="G82" s="19">
        <v>6.3893000000000004</v>
      </c>
      <c r="H82" s="19">
        <v>6.2725</v>
      </c>
      <c r="I82" s="19">
        <v>6.2427299999999999</v>
      </c>
      <c r="J82" s="19">
        <v>6.1251199999999999</v>
      </c>
      <c r="K82" s="19">
        <v>5.9847700000000001</v>
      </c>
      <c r="L82" s="19">
        <v>5.7547100000000002</v>
      </c>
      <c r="M82" s="19">
        <v>5.0476400000000003</v>
      </c>
      <c r="N82" s="19">
        <v>3.8893300000000002</v>
      </c>
    </row>
    <row r="83" spans="1:14" s="25" customFormat="1" x14ac:dyDescent="0.2">
      <c r="B83" s="35"/>
      <c r="C83" s="24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4" s="25" customFormat="1" x14ac:dyDescent="0.2">
      <c r="B84" s="35"/>
      <c r="C84" s="24"/>
      <c r="D84" s="32"/>
      <c r="E84" s="32"/>
      <c r="F84" s="32"/>
      <c r="G84" s="32"/>
      <c r="H84" s="32"/>
      <c r="I84" s="32"/>
      <c r="J84" s="32"/>
      <c r="K84" s="32"/>
      <c r="L84" s="32"/>
      <c r="M84" s="32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aint.Picture" shapeId="1025" r:id="rId3">
          <objectPr defaultSize="0" autoPict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4</xdr:row>
                <xdr:rowOff>85725</xdr:rowOff>
              </to>
            </anchor>
          </objectPr>
        </oleObject>
      </mc:Choice>
      <mc:Fallback>
        <oleObject progId="Paint.Picture" shapeId="1025" r:id="rId3"/>
      </mc:Fallback>
    </mc:AlternateContent>
    <mc:AlternateContent xmlns:mc="http://schemas.openxmlformats.org/markup-compatibility/2006">
      <mc:Choice Requires="x14">
        <oleObject progId="Paint.Picture" shapeId="1026" r:id="rId5">
          <objectPr defaultSize="0" autoPict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4</xdr:row>
                <xdr:rowOff>85725</xdr:rowOff>
              </to>
            </anchor>
          </objectPr>
        </oleObject>
      </mc:Choice>
      <mc:Fallback>
        <oleObject progId="Paint.Picture" shapeId="1026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Dags_visit_naest</vt:lpstr>
      <vt:lpstr>LVT</vt:lpstr>
      <vt:lpstr>NVT</vt:lpstr>
      <vt:lpstr>Verdb_raun</vt:lpstr>
      <vt:lpstr>verdbspa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Herdís Einarsdóttir</dc:creator>
  <cp:lastModifiedBy>Herdís Einarsdóttir</cp:lastModifiedBy>
  <dcterms:created xsi:type="dcterms:W3CDTF">2014-08-07T14:19:55Z</dcterms:created>
  <dcterms:modified xsi:type="dcterms:W3CDTF">2014-08-07T14:22:43Z</dcterms:modified>
</cp:coreProperties>
</file>