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Verð apríl 2011" sheetId="1" r:id="rId1"/>
  </sheets>
  <externalReferences>
    <externalReference r:id="rId4"/>
  </externalReferences>
  <definedNames>
    <definedName name="Dags_visit_naest">'Verð apríl 2011'!$A$14</definedName>
    <definedName name="LVT">'Verð apríl 2011'!$C$9</definedName>
    <definedName name="NVT">'Verð apríl 2011'!$C$10</definedName>
    <definedName name="NvtNæstaMánaðar">'[1]Forsendur'!$D$4</definedName>
    <definedName name="NvtÞessaMánaðar">'[1]Forsendur'!$C$4</definedName>
    <definedName name="_xlnm.Print_Area" localSheetId="0">'Verð apríl 2011'!$B$7:$N$44,'Verð apríl 2011'!$B$46:$N$82</definedName>
    <definedName name="_xlnm.Print_Titles" localSheetId="0">'Verð apríl 2011'!$1:$5</definedName>
    <definedName name="Verdb_raun">'Verð apríl 2011'!$C$14</definedName>
    <definedName name="verdbspa">'Verð apríl 2011'!$C$13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<sst xmlns="http://schemas.openxmlformats.org/spreadsheetml/2006/main" count="39" uniqueCount="33">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</sst>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"/>
    <numFmt numFmtId="171" formatCode="0.00000000"/>
  </numFmts>
  <fonts count="40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10" fontId="2" fillId="0" borderId="0" xfId="57" applyNumberFormat="1" applyFont="1" applyAlignment="1">
      <alignment horizontal="center"/>
    </xf>
    <xf numFmtId="16" fontId="2" fillId="0" borderId="0" xfId="0" applyNumberFormat="1" applyFont="1" applyAlignment="1" quotePrefix="1">
      <alignment horizontal="left"/>
    </xf>
    <xf numFmtId="2" fontId="2" fillId="0" borderId="0" xfId="0" applyNumberFormat="1" applyFont="1" applyAlignment="1">
      <alignment/>
    </xf>
    <xf numFmtId="169" fontId="2" fillId="33" borderId="0" xfId="0" applyNumberFormat="1" applyFont="1" applyFill="1" applyAlignment="1">
      <alignment horizontal="center"/>
    </xf>
    <xf numFmtId="10" fontId="2" fillId="33" borderId="0" xfId="57" applyNumberFormat="1" applyFont="1" applyFill="1" applyAlignment="1">
      <alignment horizontal="center"/>
    </xf>
    <xf numFmtId="1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70" fontId="2" fillId="0" borderId="11" xfId="0" applyNumberFormat="1" applyFont="1" applyBorder="1" applyAlignment="1">
      <alignment horizontal="center"/>
    </xf>
    <xf numFmtId="10" fontId="2" fillId="0" borderId="0" xfId="57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0" fontId="6" fillId="33" borderId="0" xfId="57" applyNumberFormat="1" applyFont="1" applyFill="1" applyAlignment="1">
      <alignment horizontal="center"/>
    </xf>
    <xf numFmtId="10" fontId="5" fillId="33" borderId="0" xfId="57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171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1" fontId="2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&#225;rm&#225;lasvi&#240;\fjarstyring\Fjarstyringarsvid\Fj&#225;rst&#253;ring\H&#250;sbr&#233;f\Reikna&#240;%20ver&#240;\2011\04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apríl 2011"/>
    </sheetNames>
    <sheetDataSet>
      <sheetData sheetId="0">
        <row r="2">
          <cell r="C2">
            <v>40634</v>
          </cell>
        </row>
        <row r="3">
          <cell r="C3">
            <v>7260</v>
          </cell>
          <cell r="D3">
            <v>7329</v>
          </cell>
        </row>
        <row r="4">
          <cell r="C4">
            <v>367.7</v>
          </cell>
          <cell r="D4">
            <v>371.2</v>
          </cell>
        </row>
        <row r="5">
          <cell r="D5">
            <v>40631</v>
          </cell>
        </row>
        <row r="6">
          <cell r="D6">
            <v>0.1204</v>
          </cell>
        </row>
        <row r="7">
          <cell r="C7">
            <v>0.0095</v>
          </cell>
        </row>
        <row r="8">
          <cell r="D8">
            <v>40661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6">
      <selection activeCell="N55" sqref="N55"/>
    </sheetView>
  </sheetViews>
  <sheetFormatPr defaultColWidth="9.140625" defaultRowHeight="12.75" outlineLevelCol="1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1875" style="1" customWidth="1"/>
    <col min="6" max="6" width="10.8515625" style="1" bestFit="1" customWidth="1"/>
    <col min="7" max="7" width="11.140625" style="1" bestFit="1" customWidth="1"/>
    <col min="8" max="8" width="12.00390625" style="1" customWidth="1"/>
    <col min="9" max="9" width="11.140625" style="1" bestFit="1" customWidth="1"/>
    <col min="10" max="10" width="11.42187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125" style="1" bestFit="1" customWidth="1"/>
    <col min="15" max="19" width="9.7109375" style="1" customWidth="1"/>
    <col min="20" max="16384" width="9.140625" style="1" customWidth="1"/>
  </cols>
  <sheetData>
    <row r="1" spans="5:9" ht="20.25" customHeight="1">
      <c r="E1" s="2" t="s">
        <v>0</v>
      </c>
      <c r="H1" s="3">
        <f>'[1]Forsendur'!$C$2</f>
        <v>40634</v>
      </c>
      <c r="I1" s="4">
        <f>'[1]Forsendur'!$C$2</f>
        <v>40634</v>
      </c>
    </row>
    <row r="2" spans="11:12" ht="15" customHeight="1" thickBot="1">
      <c r="K2" s="5" t="s">
        <v>1</v>
      </c>
      <c r="L2" s="6">
        <f>'[1]Forsendur'!C2</f>
        <v>40634</v>
      </c>
    </row>
    <row r="3" spans="6:10" ht="18.75" customHeight="1" thickTop="1">
      <c r="F3" s="7">
        <f>IF(AND('[1]Forsendur'!D4&gt;0,'[1]Forsendur'!D5=""),"&gt;&gt;&gt; Ath  Ath &lt;&lt;&lt;","")</f>
      </c>
      <c r="J3" s="1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7">
        <f>IF(AND('[1]Forsendur'!D4&gt;0,'[1]Forsendur'!D5=""),"&gt;&gt;&gt; Það vantar dags vísitölu í  forsendur &lt;&lt;&lt;","")</f>
      </c>
      <c r="J4" s="1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1" t="s">
        <v>2</v>
      </c>
      <c r="D6" s="9">
        <v>32827</v>
      </c>
      <c r="E6" s="9">
        <v>33100</v>
      </c>
      <c r="F6" s="9">
        <v>33192</v>
      </c>
      <c r="G6" s="9">
        <v>33253</v>
      </c>
      <c r="H6" s="9">
        <v>33373</v>
      </c>
      <c r="I6" s="9">
        <v>33526</v>
      </c>
      <c r="J6" s="9">
        <v>33618</v>
      </c>
      <c r="K6" s="9">
        <v>33709</v>
      </c>
      <c r="L6" s="9">
        <v>33831</v>
      </c>
      <c r="M6" s="9">
        <v>33953</v>
      </c>
      <c r="N6" s="9">
        <v>34074</v>
      </c>
    </row>
    <row r="7" spans="2:14" ht="15.75" customHeight="1">
      <c r="B7" s="1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</row>
    <row r="8" spans="4:13" ht="4.5" customHeight="1"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4" ht="10.5" customHeight="1">
      <c r="B9" s="1" t="s">
        <v>15</v>
      </c>
      <c r="C9" s="10">
        <f>'[1]Forsendur'!C3</f>
        <v>7260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3:14" ht="10.5" customHeight="1">
      <c r="C10" s="11">
        <f>'[1]Forsendur'!C4</f>
        <v>367.7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0.5" customHeight="1">
      <c r="B11" s="1" t="s">
        <v>16</v>
      </c>
      <c r="D11" s="10">
        <v>2693</v>
      </c>
      <c r="E11" s="10">
        <v>2925</v>
      </c>
      <c r="F11" s="10">
        <v>2938</v>
      </c>
      <c r="G11" s="10">
        <v>2969</v>
      </c>
      <c r="H11" s="10">
        <v>3070</v>
      </c>
      <c r="I11" s="10">
        <v>3194</v>
      </c>
      <c r="J11" s="10">
        <v>3196</v>
      </c>
      <c r="K11" s="10">
        <v>3200</v>
      </c>
      <c r="L11" s="10">
        <v>3234</v>
      </c>
      <c r="M11" s="10">
        <v>3239</v>
      </c>
      <c r="N11" s="10">
        <v>3278</v>
      </c>
    </row>
    <row r="12" spans="1:14" ht="10.5" customHeight="1">
      <c r="A12" s="12" t="s">
        <v>17</v>
      </c>
      <c r="B12" s="1" t="s">
        <v>18</v>
      </c>
      <c r="D12" s="10">
        <v>5.75</v>
      </c>
      <c r="E12" s="10">
        <v>5.75</v>
      </c>
      <c r="F12" s="10">
        <v>6</v>
      </c>
      <c r="G12" s="10">
        <v>6</v>
      </c>
      <c r="H12" s="10">
        <v>6</v>
      </c>
      <c r="I12" s="10">
        <v>6</v>
      </c>
      <c r="J12" s="10">
        <v>6</v>
      </c>
      <c r="K12" s="10">
        <v>6</v>
      </c>
      <c r="L12" s="10">
        <v>6</v>
      </c>
      <c r="M12" s="10">
        <v>6</v>
      </c>
      <c r="N12" s="10">
        <v>6</v>
      </c>
    </row>
    <row r="13" spans="1:14" ht="10.5" customHeight="1">
      <c r="A13" s="12" t="s">
        <v>19</v>
      </c>
      <c r="B13" s="1" t="s">
        <v>20</v>
      </c>
      <c r="C13" s="13">
        <f>'[1]Forsendur'!C7</f>
        <v>0.0095</v>
      </c>
      <c r="D13" s="14"/>
      <c r="N13" s="15"/>
    </row>
    <row r="14" spans="1:14" ht="10.5" customHeight="1">
      <c r="A14" s="16">
        <f>IF(DAY('[1]Forsendur'!D5)&lt;1,32,DAY('[1]Forsendur'!D5))</f>
        <v>29</v>
      </c>
      <c r="B14" s="1" t="str">
        <f>IF(C14&lt;0,"Lækkun vísitölu","Hækkun vísitölu")</f>
        <v>Hækkun vísitölu</v>
      </c>
      <c r="C14" s="13">
        <f>IF(AND('[1]Forsendur'!D3&gt;0,'[1]Forsendur'!D4&gt;0),ROUND('[1]Forsendur'!D4/'[1]Forsendur'!C4-1,4),0)</f>
        <v>0.0095</v>
      </c>
      <c r="N14" s="14"/>
    </row>
    <row r="15" ht="3.75" customHeight="1">
      <c r="A15" s="12"/>
    </row>
    <row r="16" spans="1:14" ht="10.5" customHeight="1">
      <c r="A16" s="17">
        <f>IF(Dags_visit_naest&gt;C16,verdbspa,Verdb_raun)</f>
        <v>0.0095</v>
      </c>
      <c r="B16" s="18" t="s">
        <v>21</v>
      </c>
      <c r="C16" s="10">
        <v>1</v>
      </c>
      <c r="D16" s="19">
        <f aca="true" t="shared" si="0" ref="D16:N25">ROUND(100000*LVT/D$11*((1+D$12/100)^((DAYS360(D$6,$L$2)+$C16-1)/360)*((1+$A16)^(($C16-15)/30)))/100000,5)</f>
        <v>8.86838</v>
      </c>
      <c r="E16" s="19">
        <f t="shared" si="0"/>
        <v>7.82969</v>
      </c>
      <c r="F16" s="19">
        <f t="shared" si="0"/>
        <v>8.06577</v>
      </c>
      <c r="G16" s="19">
        <f t="shared" si="0"/>
        <v>7.90442</v>
      </c>
      <c r="H16" s="19">
        <f t="shared" si="0"/>
        <v>7.49732</v>
      </c>
      <c r="I16" s="19">
        <f>ROUND(100000*LVT/I$11*((1+I$12/100)^((DAYS360(I$6,$L$2)+$C16-1)/360)*((1+$A16)^(($C16-15)/30)))/100000,5)</f>
        <v>7.03341</v>
      </c>
      <c r="J16" s="19">
        <f t="shared" si="0"/>
        <v>6.92735</v>
      </c>
      <c r="K16" s="19">
        <f t="shared" si="0"/>
        <v>6.81864</v>
      </c>
      <c r="L16" s="19">
        <f t="shared" si="0"/>
        <v>6.61717</v>
      </c>
      <c r="M16" s="19">
        <f t="shared" si="0"/>
        <v>6.47987</v>
      </c>
      <c r="N16" s="19">
        <f t="shared" si="0"/>
        <v>6.27961</v>
      </c>
    </row>
    <row r="17" spans="1:14" ht="10.5" customHeight="1">
      <c r="A17" s="17">
        <f aca="true" t="shared" si="1" ref="A17:A43">IF(Dags_visit_naest&gt;C17,verdbspa,Verdb_raun)</f>
        <v>0.0095</v>
      </c>
      <c r="B17" s="20"/>
      <c r="C17" s="10">
        <f aca="true" t="shared" si="2" ref="C17:C43">C16+1</f>
        <v>2</v>
      </c>
      <c r="D17" s="19">
        <f t="shared" si="0"/>
        <v>8.87256</v>
      </c>
      <c r="E17" s="19">
        <f t="shared" si="0"/>
        <v>7.83338</v>
      </c>
      <c r="F17" s="19">
        <f t="shared" si="0"/>
        <v>8.06962</v>
      </c>
      <c r="G17" s="19">
        <f t="shared" si="0"/>
        <v>7.90819</v>
      </c>
      <c r="H17" s="19">
        <f t="shared" si="0"/>
        <v>7.5009</v>
      </c>
      <c r="I17" s="19">
        <f t="shared" si="0"/>
        <v>7.03676</v>
      </c>
      <c r="J17" s="19">
        <f t="shared" si="0"/>
        <v>6.93066</v>
      </c>
      <c r="K17" s="19">
        <f t="shared" si="0"/>
        <v>6.82189</v>
      </c>
      <c r="L17" s="19">
        <f t="shared" si="0"/>
        <v>6.62033</v>
      </c>
      <c r="M17" s="19">
        <f t="shared" si="0"/>
        <v>6.48296</v>
      </c>
      <c r="N17" s="19">
        <f t="shared" si="0"/>
        <v>6.28261</v>
      </c>
    </row>
    <row r="18" spans="1:14" ht="10.5" customHeight="1">
      <c r="A18" s="17">
        <f t="shared" si="1"/>
        <v>0.0095</v>
      </c>
      <c r="B18" s="20"/>
      <c r="C18" s="21">
        <f t="shared" si="2"/>
        <v>3</v>
      </c>
      <c r="D18" s="22">
        <f t="shared" si="0"/>
        <v>8.87673</v>
      </c>
      <c r="E18" s="22">
        <f t="shared" si="0"/>
        <v>7.83706</v>
      </c>
      <c r="F18" s="22">
        <f t="shared" si="0"/>
        <v>8.07347</v>
      </c>
      <c r="G18" s="22">
        <f t="shared" si="0"/>
        <v>7.91196</v>
      </c>
      <c r="H18" s="22">
        <f t="shared" si="0"/>
        <v>7.50448</v>
      </c>
      <c r="I18" s="22">
        <f t="shared" si="0"/>
        <v>7.04012</v>
      </c>
      <c r="J18" s="22">
        <f t="shared" si="0"/>
        <v>6.93397</v>
      </c>
      <c r="K18" s="22">
        <f t="shared" si="0"/>
        <v>6.82515</v>
      </c>
      <c r="L18" s="22">
        <f t="shared" si="0"/>
        <v>6.62349</v>
      </c>
      <c r="M18" s="22">
        <f t="shared" si="0"/>
        <v>6.48605</v>
      </c>
      <c r="N18" s="22">
        <f t="shared" si="0"/>
        <v>6.28561</v>
      </c>
    </row>
    <row r="19" spans="1:14" ht="10.5" customHeight="1">
      <c r="A19" s="17">
        <f t="shared" si="1"/>
        <v>0.0095</v>
      </c>
      <c r="B19" s="20"/>
      <c r="C19" s="10">
        <f t="shared" si="2"/>
        <v>4</v>
      </c>
      <c r="D19" s="19">
        <f t="shared" si="0"/>
        <v>8.88091</v>
      </c>
      <c r="E19" s="19">
        <f t="shared" si="0"/>
        <v>7.84075</v>
      </c>
      <c r="F19" s="19">
        <f t="shared" si="0"/>
        <v>8.07732</v>
      </c>
      <c r="G19" s="19">
        <f t="shared" si="0"/>
        <v>7.91574</v>
      </c>
      <c r="H19" s="19">
        <f t="shared" si="0"/>
        <v>7.50806</v>
      </c>
      <c r="I19" s="19">
        <f t="shared" si="0"/>
        <v>7.04348</v>
      </c>
      <c r="J19" s="19">
        <f t="shared" si="0"/>
        <v>6.93727</v>
      </c>
      <c r="K19" s="19">
        <f t="shared" si="0"/>
        <v>6.8284</v>
      </c>
      <c r="L19" s="19">
        <f t="shared" si="0"/>
        <v>6.62665</v>
      </c>
      <c r="M19" s="19">
        <f t="shared" si="0"/>
        <v>6.48915</v>
      </c>
      <c r="N19" s="19">
        <f t="shared" si="0"/>
        <v>6.28861</v>
      </c>
    </row>
    <row r="20" spans="1:14" ht="10.5" customHeight="1">
      <c r="A20" s="17">
        <f t="shared" si="1"/>
        <v>0.0095</v>
      </c>
      <c r="B20" s="20"/>
      <c r="C20" s="10">
        <f t="shared" si="2"/>
        <v>5</v>
      </c>
      <c r="D20" s="19">
        <f t="shared" si="0"/>
        <v>8.88509</v>
      </c>
      <c r="E20" s="19">
        <f t="shared" si="0"/>
        <v>7.84444</v>
      </c>
      <c r="F20" s="19">
        <f t="shared" si="0"/>
        <v>8.08118</v>
      </c>
      <c r="G20" s="19">
        <f t="shared" si="0"/>
        <v>7.91951</v>
      </c>
      <c r="H20" s="19">
        <f t="shared" si="0"/>
        <v>7.51164</v>
      </c>
      <c r="I20" s="19">
        <f t="shared" si="0"/>
        <v>7.04684</v>
      </c>
      <c r="J20" s="19">
        <f t="shared" si="0"/>
        <v>6.94058</v>
      </c>
      <c r="K20" s="19">
        <f t="shared" si="0"/>
        <v>6.83166</v>
      </c>
      <c r="L20" s="19">
        <f t="shared" si="0"/>
        <v>6.62981</v>
      </c>
      <c r="M20" s="19">
        <f t="shared" si="0"/>
        <v>6.49224</v>
      </c>
      <c r="N20" s="19">
        <f t="shared" si="0"/>
        <v>6.29161</v>
      </c>
    </row>
    <row r="21" spans="1:14" s="25" customFormat="1" ht="10.5" customHeight="1">
      <c r="A21" s="23">
        <f t="shared" si="1"/>
        <v>0.0095</v>
      </c>
      <c r="B21" s="24"/>
      <c r="C21" s="21">
        <f t="shared" si="2"/>
        <v>6</v>
      </c>
      <c r="D21" s="22">
        <f t="shared" si="0"/>
        <v>8.88927</v>
      </c>
      <c r="E21" s="22">
        <f t="shared" si="0"/>
        <v>7.84813</v>
      </c>
      <c r="F21" s="22">
        <f t="shared" si="0"/>
        <v>8.08503</v>
      </c>
      <c r="G21" s="22">
        <f t="shared" si="0"/>
        <v>7.92329</v>
      </c>
      <c r="H21" s="22">
        <f t="shared" si="0"/>
        <v>7.51523</v>
      </c>
      <c r="I21" s="22">
        <f t="shared" si="0"/>
        <v>7.0502</v>
      </c>
      <c r="J21" s="22">
        <f t="shared" si="0"/>
        <v>6.9439</v>
      </c>
      <c r="K21" s="22">
        <f t="shared" si="0"/>
        <v>6.83492</v>
      </c>
      <c r="L21" s="22">
        <f t="shared" si="0"/>
        <v>6.63297</v>
      </c>
      <c r="M21" s="22">
        <f t="shared" si="0"/>
        <v>6.49534</v>
      </c>
      <c r="N21" s="22">
        <f t="shared" si="0"/>
        <v>6.29461</v>
      </c>
    </row>
    <row r="22" spans="1:14" ht="10.5" customHeight="1">
      <c r="A22" s="17">
        <f t="shared" si="1"/>
        <v>0.0095</v>
      </c>
      <c r="B22" s="20"/>
      <c r="C22" s="10">
        <f t="shared" si="2"/>
        <v>7</v>
      </c>
      <c r="D22" s="19">
        <f t="shared" si="0"/>
        <v>8.89345</v>
      </c>
      <c r="E22" s="19">
        <f t="shared" si="0"/>
        <v>7.85182</v>
      </c>
      <c r="F22" s="19">
        <f t="shared" si="0"/>
        <v>8.08889</v>
      </c>
      <c r="G22" s="19">
        <f t="shared" si="0"/>
        <v>7.92707</v>
      </c>
      <c r="H22" s="19">
        <f t="shared" si="0"/>
        <v>7.51881</v>
      </c>
      <c r="I22" s="19">
        <f t="shared" si="0"/>
        <v>7.05357</v>
      </c>
      <c r="J22" s="19">
        <f t="shared" si="0"/>
        <v>6.94721</v>
      </c>
      <c r="K22" s="19">
        <f t="shared" si="0"/>
        <v>6.83818</v>
      </c>
      <c r="L22" s="19">
        <f t="shared" si="0"/>
        <v>6.63614</v>
      </c>
      <c r="M22" s="19">
        <f t="shared" si="0"/>
        <v>6.49844</v>
      </c>
      <c r="N22" s="19">
        <f t="shared" si="0"/>
        <v>6.29761</v>
      </c>
    </row>
    <row r="23" spans="1:14" ht="10.5" customHeight="1">
      <c r="A23" s="17">
        <f t="shared" si="1"/>
        <v>0.0095</v>
      </c>
      <c r="B23" s="20"/>
      <c r="C23" s="10">
        <f t="shared" si="2"/>
        <v>8</v>
      </c>
      <c r="D23" s="19">
        <f t="shared" si="0"/>
        <v>8.89764</v>
      </c>
      <c r="E23" s="19">
        <f t="shared" si="0"/>
        <v>7.85552</v>
      </c>
      <c r="F23" s="19">
        <f t="shared" si="0"/>
        <v>8.09275</v>
      </c>
      <c r="G23" s="19">
        <f t="shared" si="0"/>
        <v>7.93085</v>
      </c>
      <c r="H23" s="19">
        <f t="shared" si="0"/>
        <v>7.5224</v>
      </c>
      <c r="I23" s="19">
        <f t="shared" si="0"/>
        <v>7.05693</v>
      </c>
      <c r="J23" s="19">
        <f t="shared" si="0"/>
        <v>6.95052</v>
      </c>
      <c r="K23" s="19">
        <f t="shared" si="0"/>
        <v>6.84145</v>
      </c>
      <c r="L23" s="19">
        <f t="shared" si="0"/>
        <v>6.6393</v>
      </c>
      <c r="M23" s="19">
        <f t="shared" si="0"/>
        <v>6.50154</v>
      </c>
      <c r="N23" s="19">
        <f t="shared" si="0"/>
        <v>6.30062</v>
      </c>
    </row>
    <row r="24" spans="1:14" s="25" customFormat="1" ht="10.5" customHeight="1">
      <c r="A24" s="17">
        <f t="shared" si="1"/>
        <v>0.0095</v>
      </c>
      <c r="B24" s="20"/>
      <c r="C24" s="21">
        <f t="shared" si="2"/>
        <v>9</v>
      </c>
      <c r="D24" s="22">
        <f t="shared" si="0"/>
        <v>8.90182</v>
      </c>
      <c r="E24" s="22">
        <f t="shared" si="0"/>
        <v>7.85922</v>
      </c>
      <c r="F24" s="22">
        <f t="shared" si="0"/>
        <v>8.09661</v>
      </c>
      <c r="G24" s="22">
        <f t="shared" si="0"/>
        <v>7.93464</v>
      </c>
      <c r="H24" s="22">
        <f t="shared" si="0"/>
        <v>7.52599</v>
      </c>
      <c r="I24" s="22">
        <f t="shared" si="0"/>
        <v>7.0603</v>
      </c>
      <c r="J24" s="22">
        <f t="shared" si="0"/>
        <v>6.95384</v>
      </c>
      <c r="K24" s="22">
        <f t="shared" si="0"/>
        <v>6.84471</v>
      </c>
      <c r="L24" s="22">
        <f t="shared" si="0"/>
        <v>6.64247</v>
      </c>
      <c r="M24" s="22">
        <f t="shared" si="0"/>
        <v>6.50464</v>
      </c>
      <c r="N24" s="22">
        <f t="shared" si="0"/>
        <v>6.30362</v>
      </c>
    </row>
    <row r="25" spans="1:14" s="25" customFormat="1" ht="10.5" customHeight="1">
      <c r="A25" s="17">
        <f t="shared" si="1"/>
        <v>0.0095</v>
      </c>
      <c r="B25" s="20"/>
      <c r="C25" s="26">
        <f t="shared" si="2"/>
        <v>10</v>
      </c>
      <c r="D25" s="19">
        <f t="shared" si="0"/>
        <v>8.90601</v>
      </c>
      <c r="E25" s="19">
        <f t="shared" si="0"/>
        <v>7.86291</v>
      </c>
      <c r="F25" s="19">
        <f t="shared" si="0"/>
        <v>8.10047</v>
      </c>
      <c r="G25" s="19">
        <f t="shared" si="0"/>
        <v>7.93842</v>
      </c>
      <c r="H25" s="19">
        <f t="shared" si="0"/>
        <v>7.52958</v>
      </c>
      <c r="I25" s="19">
        <f t="shared" si="0"/>
        <v>7.06367</v>
      </c>
      <c r="J25" s="19">
        <f t="shared" si="0"/>
        <v>6.95716</v>
      </c>
      <c r="K25" s="19">
        <f t="shared" si="0"/>
        <v>6.84798</v>
      </c>
      <c r="L25" s="19">
        <f t="shared" si="0"/>
        <v>6.64564</v>
      </c>
      <c r="M25" s="19">
        <f t="shared" si="0"/>
        <v>6.50775</v>
      </c>
      <c r="N25" s="19">
        <f t="shared" si="0"/>
        <v>6.30663</v>
      </c>
    </row>
    <row r="26" spans="1:14" s="28" customFormat="1" ht="10.5" customHeight="1">
      <c r="A26" s="17">
        <f t="shared" si="1"/>
        <v>0.0095</v>
      </c>
      <c r="B26" s="27"/>
      <c r="C26" s="26">
        <f t="shared" si="2"/>
        <v>11</v>
      </c>
      <c r="D26" s="19">
        <f aca="true" t="shared" si="3" ref="D26:N35">ROUND(100000*LVT/D$11*((1+D$12/100)^((DAYS360(D$6,$L$2)+$C26-1)/360)*((1+$A26)^(($C26-15)/30)))/100000,5)</f>
        <v>8.9102</v>
      </c>
      <c r="E26" s="19">
        <f t="shared" si="3"/>
        <v>7.86662</v>
      </c>
      <c r="F26" s="19">
        <f t="shared" si="3"/>
        <v>8.10434</v>
      </c>
      <c r="G26" s="19">
        <f t="shared" si="3"/>
        <v>7.94221</v>
      </c>
      <c r="H26" s="19">
        <f t="shared" si="3"/>
        <v>7.53317</v>
      </c>
      <c r="I26" s="19">
        <f t="shared" si="3"/>
        <v>7.06704</v>
      </c>
      <c r="J26" s="19">
        <f t="shared" si="3"/>
        <v>6.96048</v>
      </c>
      <c r="K26" s="19">
        <f t="shared" si="3"/>
        <v>6.85124</v>
      </c>
      <c r="L26" s="19">
        <f t="shared" si="3"/>
        <v>6.64881</v>
      </c>
      <c r="M26" s="19">
        <f t="shared" si="3"/>
        <v>6.51085</v>
      </c>
      <c r="N26" s="19">
        <f t="shared" si="3"/>
        <v>6.30964</v>
      </c>
    </row>
    <row r="27" spans="1:14" s="28" customFormat="1" ht="10.5" customHeight="1">
      <c r="A27" s="29">
        <f t="shared" si="1"/>
        <v>0.0095</v>
      </c>
      <c r="B27" s="27"/>
      <c r="C27" s="21">
        <f t="shared" si="2"/>
        <v>12</v>
      </c>
      <c r="D27" s="22">
        <f t="shared" si="3"/>
        <v>8.9144</v>
      </c>
      <c r="E27" s="22">
        <f t="shared" si="3"/>
        <v>7.87032</v>
      </c>
      <c r="F27" s="22">
        <f t="shared" si="3"/>
        <v>8.10821</v>
      </c>
      <c r="G27" s="22">
        <f t="shared" si="3"/>
        <v>7.946</v>
      </c>
      <c r="H27" s="22">
        <f t="shared" si="3"/>
        <v>7.53677</v>
      </c>
      <c r="I27" s="22">
        <f t="shared" si="3"/>
        <v>7.07041</v>
      </c>
      <c r="J27" s="22">
        <f t="shared" si="3"/>
        <v>6.9638</v>
      </c>
      <c r="K27" s="22">
        <f t="shared" si="3"/>
        <v>6.85451</v>
      </c>
      <c r="L27" s="22">
        <f t="shared" si="3"/>
        <v>6.65198</v>
      </c>
      <c r="M27" s="22">
        <f t="shared" si="3"/>
        <v>6.51396</v>
      </c>
      <c r="N27" s="22">
        <f t="shared" si="3"/>
        <v>6.31265</v>
      </c>
    </row>
    <row r="28" spans="1:14" s="28" customFormat="1" ht="10.5" customHeight="1">
      <c r="A28" s="29">
        <f t="shared" si="1"/>
        <v>0.0095</v>
      </c>
      <c r="B28" s="27"/>
      <c r="C28" s="26">
        <f t="shared" si="2"/>
        <v>13</v>
      </c>
      <c r="D28" s="19">
        <f t="shared" si="3"/>
        <v>8.91859</v>
      </c>
      <c r="E28" s="19">
        <f t="shared" si="3"/>
        <v>7.87402</v>
      </c>
      <c r="F28" s="19">
        <f t="shared" si="3"/>
        <v>8.11207</v>
      </c>
      <c r="G28" s="19">
        <f t="shared" si="3"/>
        <v>7.94979</v>
      </c>
      <c r="H28" s="19">
        <f t="shared" si="3"/>
        <v>7.54037</v>
      </c>
      <c r="I28" s="19">
        <f t="shared" si="3"/>
        <v>7.07378</v>
      </c>
      <c r="J28" s="19">
        <f t="shared" si="3"/>
        <v>6.96712</v>
      </c>
      <c r="K28" s="19">
        <f t="shared" si="3"/>
        <v>6.85778</v>
      </c>
      <c r="L28" s="19">
        <f t="shared" si="3"/>
        <v>6.65516</v>
      </c>
      <c r="M28" s="19">
        <f t="shared" si="3"/>
        <v>6.51707</v>
      </c>
      <c r="N28" s="19">
        <f t="shared" si="3"/>
        <v>6.31566</v>
      </c>
    </row>
    <row r="29" spans="1:14" s="28" customFormat="1" ht="10.5" customHeight="1">
      <c r="A29" s="30">
        <f t="shared" si="1"/>
        <v>0.0095</v>
      </c>
      <c r="B29" s="27"/>
      <c r="C29" s="26">
        <f t="shared" si="2"/>
        <v>14</v>
      </c>
      <c r="D29" s="19">
        <f t="shared" si="3"/>
        <v>8.92279</v>
      </c>
      <c r="E29" s="19">
        <f t="shared" si="3"/>
        <v>7.87773</v>
      </c>
      <c r="F29" s="19">
        <f t="shared" si="3"/>
        <v>8.11594</v>
      </c>
      <c r="G29" s="19">
        <f t="shared" si="3"/>
        <v>7.95359</v>
      </c>
      <c r="H29" s="19">
        <f t="shared" si="3"/>
        <v>7.54396</v>
      </c>
      <c r="I29" s="19">
        <f t="shared" si="3"/>
        <v>7.07716</v>
      </c>
      <c r="J29" s="19">
        <f t="shared" si="3"/>
        <v>6.97045</v>
      </c>
      <c r="K29" s="19">
        <f t="shared" si="3"/>
        <v>6.86106</v>
      </c>
      <c r="L29" s="19">
        <f t="shared" si="3"/>
        <v>6.65833</v>
      </c>
      <c r="M29" s="19">
        <f t="shared" si="3"/>
        <v>6.52018</v>
      </c>
      <c r="N29" s="19">
        <f t="shared" si="3"/>
        <v>6.31868</v>
      </c>
    </row>
    <row r="30" spans="1:14" s="28" customFormat="1" ht="10.5" customHeight="1">
      <c r="A30" s="30">
        <f t="shared" si="1"/>
        <v>0.0095</v>
      </c>
      <c r="B30" s="27"/>
      <c r="C30" s="21">
        <f t="shared" si="2"/>
        <v>15</v>
      </c>
      <c r="D30" s="22">
        <f t="shared" si="3"/>
        <v>8.92699</v>
      </c>
      <c r="E30" s="22">
        <f t="shared" si="3"/>
        <v>7.88143</v>
      </c>
      <c r="F30" s="22">
        <f t="shared" si="3"/>
        <v>8.11982</v>
      </c>
      <c r="G30" s="22">
        <f t="shared" si="3"/>
        <v>7.95738</v>
      </c>
      <c r="H30" s="22">
        <f t="shared" si="3"/>
        <v>7.54756</v>
      </c>
      <c r="I30" s="22">
        <f t="shared" si="3"/>
        <v>7.08054</v>
      </c>
      <c r="J30" s="22">
        <f t="shared" si="3"/>
        <v>6.97377</v>
      </c>
      <c r="K30" s="22">
        <f t="shared" si="3"/>
        <v>6.86433</v>
      </c>
      <c r="L30" s="22">
        <f t="shared" si="3"/>
        <v>6.66151</v>
      </c>
      <c r="M30" s="22">
        <f t="shared" si="3"/>
        <v>6.52329</v>
      </c>
      <c r="N30" s="22">
        <f t="shared" si="3"/>
        <v>6.32169</v>
      </c>
    </row>
    <row r="31" spans="1:14" s="28" customFormat="1" ht="10.5" customHeight="1">
      <c r="A31" s="30">
        <f t="shared" si="1"/>
        <v>0.0095</v>
      </c>
      <c r="C31" s="26">
        <f t="shared" si="2"/>
        <v>16</v>
      </c>
      <c r="D31" s="19">
        <f t="shared" si="3"/>
        <v>8.93119</v>
      </c>
      <c r="E31" s="19">
        <f t="shared" si="3"/>
        <v>7.88514</v>
      </c>
      <c r="F31" s="19">
        <f t="shared" si="3"/>
        <v>8.12369</v>
      </c>
      <c r="G31" s="19">
        <f t="shared" si="3"/>
        <v>7.96118</v>
      </c>
      <c r="H31" s="19">
        <f t="shared" si="3"/>
        <v>7.55116</v>
      </c>
      <c r="I31" s="19">
        <f t="shared" si="3"/>
        <v>7.08391</v>
      </c>
      <c r="J31" s="19">
        <f t="shared" si="3"/>
        <v>6.9771</v>
      </c>
      <c r="K31" s="19">
        <f t="shared" si="3"/>
        <v>6.8676</v>
      </c>
      <c r="L31" s="19">
        <f t="shared" si="3"/>
        <v>6.66469</v>
      </c>
      <c r="M31" s="19">
        <f t="shared" si="3"/>
        <v>6.5264</v>
      </c>
      <c r="N31" s="19">
        <f t="shared" si="3"/>
        <v>6.32471</v>
      </c>
    </row>
    <row r="32" spans="1:14" s="28" customFormat="1" ht="10.5" customHeight="1">
      <c r="A32" s="30">
        <f t="shared" si="1"/>
        <v>0.0095</v>
      </c>
      <c r="C32" s="26">
        <f t="shared" si="2"/>
        <v>17</v>
      </c>
      <c r="D32" s="19">
        <f t="shared" si="3"/>
        <v>8.93539</v>
      </c>
      <c r="E32" s="19">
        <f t="shared" si="3"/>
        <v>7.88885</v>
      </c>
      <c r="F32" s="19">
        <f t="shared" si="3"/>
        <v>8.12757</v>
      </c>
      <c r="G32" s="19">
        <f t="shared" si="3"/>
        <v>7.96498</v>
      </c>
      <c r="H32" s="19">
        <f t="shared" si="3"/>
        <v>7.55477</v>
      </c>
      <c r="I32" s="19">
        <f t="shared" si="3"/>
        <v>7.08729</v>
      </c>
      <c r="J32" s="19">
        <f t="shared" si="3"/>
        <v>6.98043</v>
      </c>
      <c r="K32" s="19">
        <f t="shared" si="3"/>
        <v>6.87088</v>
      </c>
      <c r="L32" s="19">
        <f t="shared" si="3"/>
        <v>6.66787</v>
      </c>
      <c r="M32" s="19">
        <f t="shared" si="3"/>
        <v>6.52951</v>
      </c>
      <c r="N32" s="19">
        <f t="shared" si="3"/>
        <v>6.32772</v>
      </c>
    </row>
    <row r="33" spans="1:14" s="28" customFormat="1" ht="10.5" customHeight="1">
      <c r="A33" s="30">
        <f t="shared" si="1"/>
        <v>0.0095</v>
      </c>
      <c r="C33" s="21">
        <f t="shared" si="2"/>
        <v>18</v>
      </c>
      <c r="D33" s="22">
        <f t="shared" si="3"/>
        <v>8.9396</v>
      </c>
      <c r="E33" s="22">
        <f t="shared" si="3"/>
        <v>7.89256</v>
      </c>
      <c r="F33" s="22">
        <f t="shared" si="3"/>
        <v>8.13145</v>
      </c>
      <c r="G33" s="22">
        <f t="shared" si="3"/>
        <v>7.96878</v>
      </c>
      <c r="H33" s="22">
        <f t="shared" si="3"/>
        <v>7.55837</v>
      </c>
      <c r="I33" s="22">
        <f t="shared" si="3"/>
        <v>7.09068</v>
      </c>
      <c r="J33" s="22">
        <f t="shared" si="3"/>
        <v>6.98376</v>
      </c>
      <c r="K33" s="22">
        <f t="shared" si="3"/>
        <v>6.87416</v>
      </c>
      <c r="L33" s="22">
        <f t="shared" si="3"/>
        <v>6.67105</v>
      </c>
      <c r="M33" s="22">
        <f t="shared" si="3"/>
        <v>6.53263</v>
      </c>
      <c r="N33" s="22">
        <f t="shared" si="3"/>
        <v>6.33074</v>
      </c>
    </row>
    <row r="34" spans="1:14" s="28" customFormat="1" ht="10.5" customHeight="1">
      <c r="A34" s="30">
        <f t="shared" si="1"/>
        <v>0.0095</v>
      </c>
      <c r="C34" s="26">
        <f t="shared" si="2"/>
        <v>19</v>
      </c>
      <c r="D34" s="19">
        <f t="shared" si="3"/>
        <v>8.9438</v>
      </c>
      <c r="E34" s="19">
        <f t="shared" si="3"/>
        <v>7.89628</v>
      </c>
      <c r="F34" s="19">
        <f t="shared" si="3"/>
        <v>8.13533</v>
      </c>
      <c r="G34" s="19">
        <f t="shared" si="3"/>
        <v>7.97258</v>
      </c>
      <c r="H34" s="19">
        <f t="shared" si="3"/>
        <v>7.56198</v>
      </c>
      <c r="I34" s="19">
        <f t="shared" si="3"/>
        <v>7.09406</v>
      </c>
      <c r="J34" s="19">
        <f t="shared" si="3"/>
        <v>6.98709</v>
      </c>
      <c r="K34" s="19">
        <f t="shared" si="3"/>
        <v>6.87744</v>
      </c>
      <c r="L34" s="19">
        <f t="shared" si="3"/>
        <v>6.67423</v>
      </c>
      <c r="M34" s="19">
        <f t="shared" si="3"/>
        <v>6.53575</v>
      </c>
      <c r="N34" s="19">
        <f t="shared" si="3"/>
        <v>6.33376</v>
      </c>
    </row>
    <row r="35" spans="1:14" s="28" customFormat="1" ht="10.5" customHeight="1">
      <c r="A35" s="30">
        <f t="shared" si="1"/>
        <v>0.0095</v>
      </c>
      <c r="C35" s="26">
        <f t="shared" si="2"/>
        <v>20</v>
      </c>
      <c r="D35" s="19">
        <f t="shared" si="3"/>
        <v>8.94801</v>
      </c>
      <c r="E35" s="19">
        <f t="shared" si="3"/>
        <v>7.89999</v>
      </c>
      <c r="F35" s="19">
        <f t="shared" si="3"/>
        <v>8.13921</v>
      </c>
      <c r="G35" s="19">
        <f t="shared" si="3"/>
        <v>7.97638</v>
      </c>
      <c r="H35" s="19">
        <f t="shared" si="3"/>
        <v>7.56559</v>
      </c>
      <c r="I35" s="19">
        <f t="shared" si="3"/>
        <v>7.09744</v>
      </c>
      <c r="J35" s="19">
        <f t="shared" si="3"/>
        <v>6.99043</v>
      </c>
      <c r="K35" s="19">
        <f t="shared" si="3"/>
        <v>6.88072</v>
      </c>
      <c r="L35" s="19">
        <f t="shared" si="3"/>
        <v>6.67742</v>
      </c>
      <c r="M35" s="19">
        <f t="shared" si="3"/>
        <v>6.53887</v>
      </c>
      <c r="N35" s="19">
        <f t="shared" si="3"/>
        <v>6.33679</v>
      </c>
    </row>
    <row r="36" spans="1:14" s="28" customFormat="1" ht="10.5" customHeight="1">
      <c r="A36" s="30">
        <f t="shared" si="1"/>
        <v>0.0095</v>
      </c>
      <c r="C36" s="21">
        <f t="shared" si="2"/>
        <v>21</v>
      </c>
      <c r="D36" s="22">
        <f aca="true" t="shared" si="4" ref="D36:N43">ROUND(100000*LVT/D$11*((1+D$12/100)^((DAYS360(D$6,$L$2)+$C36-1)/360)*((1+$A36)^(($C36-15)/30)))/100000,5)</f>
        <v>8.95222</v>
      </c>
      <c r="E36" s="22">
        <f t="shared" si="4"/>
        <v>7.90371</v>
      </c>
      <c r="F36" s="22">
        <f t="shared" si="4"/>
        <v>8.14309</v>
      </c>
      <c r="G36" s="22">
        <f t="shared" si="4"/>
        <v>7.98019</v>
      </c>
      <c r="H36" s="22">
        <f t="shared" si="4"/>
        <v>7.5692</v>
      </c>
      <c r="I36" s="22">
        <f t="shared" si="4"/>
        <v>7.10083</v>
      </c>
      <c r="J36" s="22">
        <f t="shared" si="4"/>
        <v>6.99376</v>
      </c>
      <c r="K36" s="22">
        <f t="shared" si="4"/>
        <v>6.884</v>
      </c>
      <c r="L36" s="22">
        <f t="shared" si="4"/>
        <v>6.6806</v>
      </c>
      <c r="M36" s="22">
        <f t="shared" si="4"/>
        <v>6.54199</v>
      </c>
      <c r="N36" s="22">
        <f t="shared" si="4"/>
        <v>6.33981</v>
      </c>
    </row>
    <row r="37" spans="1:17" s="28" customFormat="1" ht="10.5" customHeight="1">
      <c r="A37" s="30">
        <f t="shared" si="1"/>
        <v>0.0095</v>
      </c>
      <c r="C37" s="26">
        <f t="shared" si="2"/>
        <v>22</v>
      </c>
      <c r="D37" s="19">
        <f t="shared" si="4"/>
        <v>8.95644</v>
      </c>
      <c r="E37" s="19">
        <f t="shared" si="4"/>
        <v>7.90743</v>
      </c>
      <c r="F37" s="19">
        <f t="shared" si="4"/>
        <v>8.14698</v>
      </c>
      <c r="G37" s="19">
        <f t="shared" si="4"/>
        <v>7.984</v>
      </c>
      <c r="H37" s="19">
        <f t="shared" si="4"/>
        <v>7.57281</v>
      </c>
      <c r="I37" s="19">
        <f t="shared" si="4"/>
        <v>7.10422</v>
      </c>
      <c r="J37" s="19">
        <f t="shared" si="4"/>
        <v>6.9971</v>
      </c>
      <c r="K37" s="19">
        <f t="shared" si="4"/>
        <v>6.88729</v>
      </c>
      <c r="L37" s="19">
        <f t="shared" si="4"/>
        <v>6.68379</v>
      </c>
      <c r="M37" s="19">
        <f t="shared" si="4"/>
        <v>6.54511</v>
      </c>
      <c r="N37" s="19">
        <f t="shared" si="4"/>
        <v>6.34284</v>
      </c>
      <c r="P37" s="19"/>
      <c r="Q37" s="19"/>
    </row>
    <row r="38" spans="1:14" s="28" customFormat="1" ht="10.5" customHeight="1">
      <c r="A38" s="30">
        <f t="shared" si="1"/>
        <v>0.0095</v>
      </c>
      <c r="C38" s="26">
        <f t="shared" si="2"/>
        <v>23</v>
      </c>
      <c r="D38" s="19">
        <f t="shared" si="4"/>
        <v>8.96065</v>
      </c>
      <c r="E38" s="19">
        <f t="shared" si="4"/>
        <v>7.91115</v>
      </c>
      <c r="F38" s="19">
        <f t="shared" si="4"/>
        <v>8.15086</v>
      </c>
      <c r="G38" s="19">
        <f t="shared" si="4"/>
        <v>7.98781</v>
      </c>
      <c r="H38" s="19">
        <f t="shared" si="4"/>
        <v>7.57642</v>
      </c>
      <c r="I38" s="19">
        <f t="shared" si="4"/>
        <v>7.10761</v>
      </c>
      <c r="J38" s="19">
        <f t="shared" si="4"/>
        <v>7.00044</v>
      </c>
      <c r="K38" s="19">
        <f t="shared" si="4"/>
        <v>6.89057</v>
      </c>
      <c r="L38" s="19">
        <f t="shared" si="4"/>
        <v>6.68698</v>
      </c>
      <c r="M38" s="19">
        <f t="shared" si="4"/>
        <v>6.54823</v>
      </c>
      <c r="N38" s="19">
        <f t="shared" si="4"/>
        <v>6.34586</v>
      </c>
    </row>
    <row r="39" spans="1:14" s="28" customFormat="1" ht="10.5" customHeight="1">
      <c r="A39" s="30">
        <f t="shared" si="1"/>
        <v>0.0095</v>
      </c>
      <c r="C39" s="21">
        <f t="shared" si="2"/>
        <v>24</v>
      </c>
      <c r="D39" s="22">
        <f t="shared" si="4"/>
        <v>8.96487</v>
      </c>
      <c r="E39" s="22">
        <f t="shared" si="4"/>
        <v>7.91488</v>
      </c>
      <c r="F39" s="22">
        <f t="shared" si="4"/>
        <v>8.15475</v>
      </c>
      <c r="G39" s="22">
        <f t="shared" si="4"/>
        <v>7.99162</v>
      </c>
      <c r="H39" s="22">
        <f t="shared" si="4"/>
        <v>7.58004</v>
      </c>
      <c r="I39" s="22">
        <f t="shared" si="4"/>
        <v>7.111</v>
      </c>
      <c r="J39" s="22">
        <f t="shared" si="4"/>
        <v>7.00378</v>
      </c>
      <c r="K39" s="22">
        <f t="shared" si="4"/>
        <v>6.89386</v>
      </c>
      <c r="L39" s="22">
        <f t="shared" si="4"/>
        <v>6.69017</v>
      </c>
      <c r="M39" s="22">
        <f t="shared" si="4"/>
        <v>6.55135</v>
      </c>
      <c r="N39" s="22">
        <f t="shared" si="4"/>
        <v>6.34889</v>
      </c>
    </row>
    <row r="40" spans="1:14" s="28" customFormat="1" ht="10.5" customHeight="1">
      <c r="A40" s="30">
        <f t="shared" si="1"/>
        <v>0.0095</v>
      </c>
      <c r="C40" s="26">
        <f t="shared" si="2"/>
        <v>25</v>
      </c>
      <c r="D40" s="19">
        <f t="shared" si="4"/>
        <v>8.96909</v>
      </c>
      <c r="E40" s="19">
        <f t="shared" si="4"/>
        <v>7.9186</v>
      </c>
      <c r="F40" s="19">
        <f t="shared" si="4"/>
        <v>8.15864</v>
      </c>
      <c r="G40" s="19">
        <f t="shared" si="4"/>
        <v>7.99543</v>
      </c>
      <c r="H40" s="19">
        <f t="shared" si="4"/>
        <v>7.58365</v>
      </c>
      <c r="I40" s="19">
        <f t="shared" si="4"/>
        <v>7.11439</v>
      </c>
      <c r="J40" s="19">
        <f t="shared" si="4"/>
        <v>7.00712</v>
      </c>
      <c r="K40" s="19">
        <f t="shared" si="4"/>
        <v>6.89715</v>
      </c>
      <c r="L40" s="19">
        <f t="shared" si="4"/>
        <v>6.69336</v>
      </c>
      <c r="M40" s="19">
        <f t="shared" si="4"/>
        <v>6.55448</v>
      </c>
      <c r="N40" s="19">
        <f t="shared" si="4"/>
        <v>6.35192</v>
      </c>
    </row>
    <row r="41" spans="1:14" s="28" customFormat="1" ht="10.5" customHeight="1">
      <c r="A41" s="30">
        <f t="shared" si="1"/>
        <v>0.0095</v>
      </c>
      <c r="C41" s="26">
        <f t="shared" si="2"/>
        <v>26</v>
      </c>
      <c r="D41" s="19">
        <f t="shared" si="4"/>
        <v>8.97331</v>
      </c>
      <c r="E41" s="19">
        <f t="shared" si="4"/>
        <v>7.92233</v>
      </c>
      <c r="F41" s="19">
        <f t="shared" si="4"/>
        <v>8.16254</v>
      </c>
      <c r="G41" s="19">
        <f t="shared" si="4"/>
        <v>7.99925</v>
      </c>
      <c r="H41" s="19">
        <f t="shared" si="4"/>
        <v>7.58727</v>
      </c>
      <c r="I41" s="19">
        <f t="shared" si="4"/>
        <v>7.11779</v>
      </c>
      <c r="J41" s="19">
        <f t="shared" si="4"/>
        <v>7.01046</v>
      </c>
      <c r="K41" s="19">
        <f t="shared" si="4"/>
        <v>6.90044</v>
      </c>
      <c r="L41" s="19">
        <f t="shared" si="4"/>
        <v>6.69656</v>
      </c>
      <c r="M41" s="19">
        <f t="shared" si="4"/>
        <v>6.55761</v>
      </c>
      <c r="N41" s="19">
        <f t="shared" si="4"/>
        <v>6.35495</v>
      </c>
    </row>
    <row r="42" spans="1:14" s="28" customFormat="1" ht="10.5" customHeight="1">
      <c r="A42" s="30">
        <f t="shared" si="1"/>
        <v>0.0095</v>
      </c>
      <c r="C42" s="21">
        <f t="shared" si="2"/>
        <v>27</v>
      </c>
      <c r="D42" s="22">
        <f t="shared" si="4"/>
        <v>8.97753</v>
      </c>
      <c r="E42" s="22">
        <f t="shared" si="4"/>
        <v>7.92605</v>
      </c>
      <c r="F42" s="22">
        <f t="shared" si="4"/>
        <v>8.16643</v>
      </c>
      <c r="G42" s="22">
        <f t="shared" si="4"/>
        <v>8.00306</v>
      </c>
      <c r="H42" s="22">
        <f t="shared" si="4"/>
        <v>7.59089</v>
      </c>
      <c r="I42" s="22">
        <f t="shared" si="4"/>
        <v>7.12118</v>
      </c>
      <c r="J42" s="22">
        <f t="shared" si="4"/>
        <v>7.01381</v>
      </c>
      <c r="K42" s="22">
        <f t="shared" si="4"/>
        <v>6.90374</v>
      </c>
      <c r="L42" s="22">
        <f t="shared" si="4"/>
        <v>6.69975</v>
      </c>
      <c r="M42" s="22">
        <f t="shared" si="4"/>
        <v>6.56074</v>
      </c>
      <c r="N42" s="22">
        <f t="shared" si="4"/>
        <v>6.35798</v>
      </c>
    </row>
    <row r="43" spans="1:14" s="28" customFormat="1" ht="10.5" customHeight="1">
      <c r="A43" s="30">
        <f t="shared" si="1"/>
        <v>0.0095</v>
      </c>
      <c r="C43" s="26">
        <f t="shared" si="2"/>
        <v>28</v>
      </c>
      <c r="D43" s="19">
        <f t="shared" si="4"/>
        <v>8.98175</v>
      </c>
      <c r="E43" s="19">
        <f t="shared" si="4"/>
        <v>7.92978</v>
      </c>
      <c r="F43" s="19">
        <f t="shared" si="4"/>
        <v>8.17033</v>
      </c>
      <c r="G43" s="19">
        <f t="shared" si="4"/>
        <v>8.00688</v>
      </c>
      <c r="H43" s="19">
        <f t="shared" si="4"/>
        <v>7.59451</v>
      </c>
      <c r="I43" s="19">
        <f t="shared" si="4"/>
        <v>7.12458</v>
      </c>
      <c r="J43" s="19">
        <f t="shared" si="4"/>
        <v>7.01715</v>
      </c>
      <c r="K43" s="19">
        <f t="shared" si="4"/>
        <v>6.90703</v>
      </c>
      <c r="L43" s="19">
        <f t="shared" si="4"/>
        <v>6.70295</v>
      </c>
      <c r="M43" s="19">
        <f t="shared" si="4"/>
        <v>6.56387</v>
      </c>
      <c r="N43" s="19">
        <f t="shared" si="4"/>
        <v>6.36102</v>
      </c>
    </row>
    <row r="44" spans="1:13" s="25" customFormat="1" ht="11.25" customHeight="1">
      <c r="A44" s="31"/>
      <c r="C44" s="26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>
      <c r="A45" s="31"/>
      <c r="B45" s="1" t="s">
        <v>2</v>
      </c>
      <c r="D45" s="9">
        <v>34196</v>
      </c>
      <c r="E45" s="9">
        <v>34257</v>
      </c>
      <c r="F45" s="9">
        <v>34349</v>
      </c>
      <c r="G45" s="9">
        <v>34469</v>
      </c>
      <c r="H45" s="9">
        <v>34561</v>
      </c>
      <c r="I45" s="9">
        <v>34592</v>
      </c>
      <c r="J45" s="9">
        <v>34714</v>
      </c>
      <c r="K45" s="9">
        <v>34865</v>
      </c>
      <c r="L45" s="9">
        <v>35079</v>
      </c>
      <c r="M45" s="9">
        <v>35779</v>
      </c>
      <c r="N45" s="9">
        <v>36965</v>
      </c>
      <c r="O45" s="33"/>
      <c r="P45" s="33"/>
      <c r="Q45" s="33"/>
      <c r="R45" s="33"/>
      <c r="S45" s="33"/>
    </row>
    <row r="46" spans="1:19" ht="21.75" customHeight="1">
      <c r="A46" s="31"/>
      <c r="B46" s="1" t="s">
        <v>3</v>
      </c>
      <c r="D46" s="10" t="s">
        <v>22</v>
      </c>
      <c r="E46" s="10" t="s">
        <v>23</v>
      </c>
      <c r="F46" s="10" t="s">
        <v>24</v>
      </c>
      <c r="G46" s="10" t="s">
        <v>25</v>
      </c>
      <c r="H46" s="10" t="s">
        <v>26</v>
      </c>
      <c r="I46" s="10" t="s">
        <v>27</v>
      </c>
      <c r="J46" s="10" t="s">
        <v>28</v>
      </c>
      <c r="K46" s="10" t="s">
        <v>29</v>
      </c>
      <c r="L46" s="10" t="s">
        <v>30</v>
      </c>
      <c r="M46" s="10" t="s">
        <v>31</v>
      </c>
      <c r="N46" s="10" t="s">
        <v>32</v>
      </c>
      <c r="O46" s="33"/>
      <c r="P46" s="33"/>
      <c r="Q46" s="33"/>
      <c r="R46" s="33"/>
      <c r="S46" s="33"/>
    </row>
    <row r="47" ht="7.5" customHeight="1">
      <c r="A47" s="31"/>
    </row>
    <row r="48" spans="1:19" ht="10.5" customHeight="1">
      <c r="A48" s="31"/>
      <c r="B48" s="1" t="s">
        <v>15</v>
      </c>
      <c r="C48" s="1">
        <f>'[1]Forsendur'!C3</f>
        <v>7260</v>
      </c>
      <c r="D48" s="10"/>
      <c r="E48" s="10"/>
      <c r="K48" s="33"/>
      <c r="L48" s="33"/>
      <c r="M48" s="33"/>
      <c r="O48" s="33"/>
      <c r="P48" s="33"/>
      <c r="Q48" s="33"/>
      <c r="R48" s="33"/>
      <c r="S48" s="33"/>
    </row>
    <row r="49" spans="1:19" ht="10.5" customHeight="1">
      <c r="A49" s="31"/>
      <c r="C49" s="34">
        <f>'[1]Forsendur'!C4</f>
        <v>367.7</v>
      </c>
      <c r="D49" s="10"/>
      <c r="E49" s="10"/>
      <c r="K49" s="33"/>
      <c r="L49" s="33"/>
      <c r="M49" s="33"/>
      <c r="O49" s="33"/>
      <c r="P49" s="33"/>
      <c r="Q49" s="33"/>
      <c r="R49" s="33"/>
      <c r="S49" s="33"/>
    </row>
    <row r="50" spans="1:19" ht="10.5" customHeight="1">
      <c r="A50" s="31"/>
      <c r="B50" s="1" t="s">
        <v>16</v>
      </c>
      <c r="D50" s="10">
        <v>3307</v>
      </c>
      <c r="E50" s="10">
        <v>3339</v>
      </c>
      <c r="F50" s="10">
        <v>3343</v>
      </c>
      <c r="G50" s="10">
        <v>3347</v>
      </c>
      <c r="H50" s="10">
        <v>3370</v>
      </c>
      <c r="I50" s="10">
        <v>3373</v>
      </c>
      <c r="J50" s="10">
        <v>3385</v>
      </c>
      <c r="K50" s="11">
        <v>172.1</v>
      </c>
      <c r="L50" s="11">
        <v>174.2</v>
      </c>
      <c r="M50" s="11">
        <v>181.7</v>
      </c>
      <c r="N50" s="11">
        <v>202.8</v>
      </c>
      <c r="O50" s="33"/>
      <c r="P50" s="33"/>
      <c r="Q50" s="33"/>
      <c r="R50" s="33"/>
      <c r="S50" s="33"/>
    </row>
    <row r="51" spans="1:19" ht="10.5" customHeight="1">
      <c r="A51" s="31"/>
      <c r="B51" s="1" t="s">
        <v>18</v>
      </c>
      <c r="D51" s="10">
        <v>6</v>
      </c>
      <c r="E51" s="10">
        <v>5</v>
      </c>
      <c r="F51" s="10">
        <v>4.75</v>
      </c>
      <c r="G51" s="10">
        <v>4.75</v>
      </c>
      <c r="H51" s="10">
        <v>4.75</v>
      </c>
      <c r="I51" s="10">
        <v>4.75</v>
      </c>
      <c r="J51" s="10">
        <v>4.75</v>
      </c>
      <c r="K51" s="10">
        <v>4.75</v>
      </c>
      <c r="L51" s="10">
        <v>4.75</v>
      </c>
      <c r="M51" s="10">
        <v>4.75</v>
      </c>
      <c r="N51" s="10">
        <v>4.75</v>
      </c>
      <c r="O51" s="33"/>
      <c r="P51" s="33"/>
      <c r="Q51" s="33"/>
      <c r="R51" s="33"/>
      <c r="S51" s="33"/>
    </row>
    <row r="52" spans="1:3" ht="10.5" customHeight="1">
      <c r="A52" s="31"/>
      <c r="B52" s="1" t="s">
        <v>20</v>
      </c>
      <c r="C52" s="13">
        <f>'[1]Forsendur'!C7</f>
        <v>0.0095</v>
      </c>
    </row>
    <row r="53" spans="1:14" ht="10.5" customHeight="1">
      <c r="A53" s="31"/>
      <c r="B53" s="1" t="str">
        <f>B14</f>
        <v>Hækkun vísitölu</v>
      </c>
      <c r="C53" s="13">
        <f>Verdb_raun</f>
        <v>0.0095</v>
      </c>
      <c r="H53" s="32"/>
      <c r="K53" s="32"/>
      <c r="M53" s="32"/>
      <c r="N53" s="32"/>
    </row>
    <row r="54" ht="3.75" customHeight="1">
      <c r="A54" s="31"/>
    </row>
    <row r="55" spans="1:14" ht="10.5" customHeight="1">
      <c r="A55" s="17">
        <f aca="true" t="shared" si="5" ref="A55:A82">IF(Dags_visit_naest&gt;C55,verdbspa,Verdb_raun)</f>
        <v>0.0095</v>
      </c>
      <c r="B55" s="18" t="str">
        <f>B16</f>
        <v>Dagsetning...</v>
      </c>
      <c r="C55" s="20">
        <v>1</v>
      </c>
      <c r="D55" s="19">
        <f aca="true" t="shared" si="6" ref="D55:J64">ROUND(100000*LVT/D$50*((1+D$51/100)^((DAYS360(D$45,$L$2)+$C55-1)/360)*((1+$A55)^(($C55-15)/30)))/100000,5)</f>
        <v>6.10481</v>
      </c>
      <c r="E55" s="19">
        <f t="shared" si="6"/>
        <v>5.07449</v>
      </c>
      <c r="F55" s="19">
        <f t="shared" si="6"/>
        <v>4.80571</v>
      </c>
      <c r="G55" s="19">
        <f t="shared" si="6"/>
        <v>4.72628</v>
      </c>
      <c r="H55" s="19">
        <f t="shared" si="6"/>
        <v>4.63988</v>
      </c>
      <c r="I55" s="19">
        <f t="shared" si="6"/>
        <v>4.61787</v>
      </c>
      <c r="J55" s="19">
        <f>ROUND(100000*LVT/J$50*((1+J$51/100)^((DAYS360(J$45,$L$2)+$C55-1)/360)*((1+$A55)^(($C55-15)/30)))/100000,5)</f>
        <v>4.53086</v>
      </c>
      <c r="K55" s="19">
        <f aca="true" t="shared" si="7" ref="K55:N82">ROUND(100000*NVT/K$50*((1+K$51/100)^((DAYS360(K$45,$L$2)+$C55-1)/360)*((1+$A55)^(($C55-15)/30)))/100000,5)</f>
        <v>4.42709</v>
      </c>
      <c r="L55" s="19">
        <f t="shared" si="7"/>
        <v>4.25691</v>
      </c>
      <c r="M55" s="19">
        <f t="shared" si="7"/>
        <v>3.73387</v>
      </c>
      <c r="N55" s="19">
        <f t="shared" si="7"/>
        <v>2.87704</v>
      </c>
    </row>
    <row r="56" spans="1:14" ht="10.5" customHeight="1">
      <c r="A56" s="17">
        <f t="shared" si="5"/>
        <v>0.0095</v>
      </c>
      <c r="B56" s="32"/>
      <c r="C56" s="20">
        <f aca="true" t="shared" si="8" ref="C56:C82">C55+1</f>
        <v>2</v>
      </c>
      <c r="D56" s="19">
        <f t="shared" si="6"/>
        <v>6.10773</v>
      </c>
      <c r="E56" s="19">
        <f t="shared" si="6"/>
        <v>5.07678</v>
      </c>
      <c r="F56" s="19">
        <f t="shared" si="6"/>
        <v>4.80784</v>
      </c>
      <c r="G56" s="19">
        <f t="shared" si="6"/>
        <v>4.72838</v>
      </c>
      <c r="H56" s="19">
        <f t="shared" si="6"/>
        <v>4.64195</v>
      </c>
      <c r="I56" s="19">
        <f t="shared" si="6"/>
        <v>4.61992</v>
      </c>
      <c r="J56" s="19">
        <f t="shared" si="6"/>
        <v>4.53288</v>
      </c>
      <c r="K56" s="19">
        <f t="shared" si="7"/>
        <v>4.42905</v>
      </c>
      <c r="L56" s="19">
        <f t="shared" si="7"/>
        <v>4.2588</v>
      </c>
      <c r="M56" s="19">
        <f t="shared" si="7"/>
        <v>3.73553</v>
      </c>
      <c r="N56" s="19">
        <f t="shared" si="7"/>
        <v>2.87831</v>
      </c>
    </row>
    <row r="57" spans="1:14" ht="10.5" customHeight="1">
      <c r="A57" s="17">
        <f t="shared" si="5"/>
        <v>0.0095</v>
      </c>
      <c r="B57" s="32"/>
      <c r="C57" s="21">
        <f t="shared" si="8"/>
        <v>3</v>
      </c>
      <c r="D57" s="22">
        <f t="shared" si="6"/>
        <v>6.11064</v>
      </c>
      <c r="E57" s="22">
        <f t="shared" si="6"/>
        <v>5.07907</v>
      </c>
      <c r="F57" s="22">
        <f t="shared" si="6"/>
        <v>4.80998</v>
      </c>
      <c r="G57" s="22">
        <f t="shared" si="6"/>
        <v>4.73048</v>
      </c>
      <c r="H57" s="22">
        <f t="shared" si="6"/>
        <v>4.64401</v>
      </c>
      <c r="I57" s="22">
        <f t="shared" si="6"/>
        <v>4.62197</v>
      </c>
      <c r="J57" s="22">
        <f t="shared" si="6"/>
        <v>4.53489</v>
      </c>
      <c r="K57" s="22">
        <f t="shared" si="7"/>
        <v>4.43102</v>
      </c>
      <c r="L57" s="22">
        <f t="shared" si="7"/>
        <v>4.26069</v>
      </c>
      <c r="M57" s="22">
        <f t="shared" si="7"/>
        <v>3.73719</v>
      </c>
      <c r="N57" s="22">
        <f t="shared" si="7"/>
        <v>2.87959</v>
      </c>
    </row>
    <row r="58" spans="1:14" ht="10.5" customHeight="1">
      <c r="A58" s="17">
        <f t="shared" si="5"/>
        <v>0.0095</v>
      </c>
      <c r="B58" s="32"/>
      <c r="C58" s="20">
        <f t="shared" si="8"/>
        <v>4</v>
      </c>
      <c r="D58" s="19">
        <f t="shared" si="6"/>
        <v>6.11356</v>
      </c>
      <c r="E58" s="19">
        <f t="shared" si="6"/>
        <v>5.08136</v>
      </c>
      <c r="F58" s="19">
        <f t="shared" si="6"/>
        <v>4.81211</v>
      </c>
      <c r="G58" s="19">
        <f t="shared" si="6"/>
        <v>4.73259</v>
      </c>
      <c r="H58" s="19">
        <f t="shared" si="6"/>
        <v>4.64607</v>
      </c>
      <c r="I58" s="19">
        <f t="shared" si="6"/>
        <v>4.62402</v>
      </c>
      <c r="J58" s="19">
        <f t="shared" si="6"/>
        <v>4.5369</v>
      </c>
      <c r="K58" s="19">
        <f t="shared" si="7"/>
        <v>4.43299</v>
      </c>
      <c r="L58" s="19">
        <f t="shared" si="7"/>
        <v>4.26258</v>
      </c>
      <c r="M58" s="19">
        <f t="shared" si="7"/>
        <v>3.73885</v>
      </c>
      <c r="N58" s="19">
        <f t="shared" si="7"/>
        <v>2.88087</v>
      </c>
    </row>
    <row r="59" spans="1:14" ht="10.5" customHeight="1">
      <c r="A59" s="17">
        <f t="shared" si="5"/>
        <v>0.0095</v>
      </c>
      <c r="B59" s="32"/>
      <c r="C59" s="20">
        <f t="shared" si="8"/>
        <v>5</v>
      </c>
      <c r="D59" s="19">
        <f t="shared" si="6"/>
        <v>6.11647</v>
      </c>
      <c r="E59" s="19">
        <f t="shared" si="6"/>
        <v>5.08365</v>
      </c>
      <c r="F59" s="19">
        <f t="shared" si="6"/>
        <v>4.81425</v>
      </c>
      <c r="G59" s="19">
        <f t="shared" si="6"/>
        <v>4.73469</v>
      </c>
      <c r="H59" s="19">
        <f t="shared" si="6"/>
        <v>4.64813</v>
      </c>
      <c r="I59" s="19">
        <f t="shared" si="6"/>
        <v>4.62608</v>
      </c>
      <c r="J59" s="19">
        <f t="shared" si="6"/>
        <v>4.53892</v>
      </c>
      <c r="K59" s="19">
        <f t="shared" si="7"/>
        <v>4.43496</v>
      </c>
      <c r="L59" s="19">
        <f t="shared" si="7"/>
        <v>4.26448</v>
      </c>
      <c r="M59" s="19">
        <f t="shared" si="7"/>
        <v>3.74051</v>
      </c>
      <c r="N59" s="19">
        <f t="shared" si="7"/>
        <v>2.88215</v>
      </c>
    </row>
    <row r="60" spans="1:14" ht="10.5" customHeight="1">
      <c r="A60" s="17">
        <f t="shared" si="5"/>
        <v>0.0095</v>
      </c>
      <c r="B60" s="32"/>
      <c r="C60" s="21">
        <f t="shared" si="8"/>
        <v>6</v>
      </c>
      <c r="D60" s="22">
        <f t="shared" si="6"/>
        <v>6.11939</v>
      </c>
      <c r="E60" s="22">
        <f t="shared" si="6"/>
        <v>5.08594</v>
      </c>
      <c r="F60" s="22">
        <f t="shared" si="6"/>
        <v>4.81639</v>
      </c>
      <c r="G60" s="22">
        <f t="shared" si="6"/>
        <v>4.73679</v>
      </c>
      <c r="H60" s="22">
        <f t="shared" si="6"/>
        <v>4.6502</v>
      </c>
      <c r="I60" s="22">
        <f t="shared" si="6"/>
        <v>4.62813</v>
      </c>
      <c r="J60" s="22">
        <f t="shared" si="6"/>
        <v>4.54093</v>
      </c>
      <c r="K60" s="22">
        <f t="shared" si="7"/>
        <v>4.43693</v>
      </c>
      <c r="L60" s="22">
        <f t="shared" si="7"/>
        <v>4.26637</v>
      </c>
      <c r="M60" s="22">
        <f t="shared" si="7"/>
        <v>3.74217</v>
      </c>
      <c r="N60" s="22">
        <f t="shared" si="7"/>
        <v>2.88343</v>
      </c>
    </row>
    <row r="61" spans="1:14" ht="10.5" customHeight="1">
      <c r="A61" s="17">
        <f t="shared" si="5"/>
        <v>0.0095</v>
      </c>
      <c r="B61" s="32"/>
      <c r="C61" s="20">
        <f t="shared" si="8"/>
        <v>7</v>
      </c>
      <c r="D61" s="19">
        <f t="shared" si="6"/>
        <v>6.12231</v>
      </c>
      <c r="E61" s="19">
        <f t="shared" si="6"/>
        <v>5.08823</v>
      </c>
      <c r="F61" s="19">
        <f t="shared" si="6"/>
        <v>4.81853</v>
      </c>
      <c r="G61" s="19">
        <f t="shared" si="6"/>
        <v>4.73889</v>
      </c>
      <c r="H61" s="19">
        <f t="shared" si="6"/>
        <v>4.65226</v>
      </c>
      <c r="I61" s="19">
        <f t="shared" si="6"/>
        <v>4.63019</v>
      </c>
      <c r="J61" s="19">
        <f t="shared" si="6"/>
        <v>4.54295</v>
      </c>
      <c r="K61" s="19">
        <f t="shared" si="7"/>
        <v>4.4389</v>
      </c>
      <c r="L61" s="19">
        <f t="shared" si="7"/>
        <v>4.26827</v>
      </c>
      <c r="M61" s="19">
        <f t="shared" si="7"/>
        <v>3.74383</v>
      </c>
      <c r="N61" s="19">
        <f t="shared" si="7"/>
        <v>2.88471</v>
      </c>
    </row>
    <row r="62" spans="1:14" ht="10.5" customHeight="1">
      <c r="A62" s="17">
        <f t="shared" si="5"/>
        <v>0.0095</v>
      </c>
      <c r="B62" s="32"/>
      <c r="C62" s="20">
        <f t="shared" si="8"/>
        <v>8</v>
      </c>
      <c r="D62" s="19">
        <f t="shared" si="6"/>
        <v>6.12523</v>
      </c>
      <c r="E62" s="19">
        <f t="shared" si="6"/>
        <v>5.09053</v>
      </c>
      <c r="F62" s="19">
        <f t="shared" si="6"/>
        <v>4.82067</v>
      </c>
      <c r="G62" s="19">
        <f t="shared" si="6"/>
        <v>4.741</v>
      </c>
      <c r="H62" s="19">
        <f t="shared" si="6"/>
        <v>4.65433</v>
      </c>
      <c r="I62" s="19">
        <f t="shared" si="6"/>
        <v>4.63224</v>
      </c>
      <c r="J62" s="19">
        <f t="shared" si="6"/>
        <v>4.54497</v>
      </c>
      <c r="K62" s="19">
        <f t="shared" si="7"/>
        <v>4.44087</v>
      </c>
      <c r="L62" s="19">
        <f t="shared" si="7"/>
        <v>4.27016</v>
      </c>
      <c r="M62" s="19">
        <f t="shared" si="7"/>
        <v>3.74549</v>
      </c>
      <c r="N62" s="19">
        <f t="shared" si="7"/>
        <v>2.88599</v>
      </c>
    </row>
    <row r="63" spans="1:14" s="25" customFormat="1" ht="10.5" customHeight="1">
      <c r="A63" s="17">
        <f t="shared" si="5"/>
        <v>0.0095</v>
      </c>
      <c r="B63" s="35"/>
      <c r="C63" s="21">
        <f t="shared" si="8"/>
        <v>9</v>
      </c>
      <c r="D63" s="22">
        <f t="shared" si="6"/>
        <v>6.12815</v>
      </c>
      <c r="E63" s="22">
        <f t="shared" si="6"/>
        <v>5.09282</v>
      </c>
      <c r="F63" s="22">
        <f t="shared" si="6"/>
        <v>4.82281</v>
      </c>
      <c r="G63" s="22">
        <f t="shared" si="6"/>
        <v>4.74311</v>
      </c>
      <c r="H63" s="22">
        <f t="shared" si="6"/>
        <v>4.6564</v>
      </c>
      <c r="I63" s="22">
        <f t="shared" si="6"/>
        <v>4.6343</v>
      </c>
      <c r="J63" s="22">
        <f t="shared" si="6"/>
        <v>4.54699</v>
      </c>
      <c r="K63" s="22">
        <f t="shared" si="7"/>
        <v>4.44284</v>
      </c>
      <c r="L63" s="22">
        <f t="shared" si="7"/>
        <v>4.27206</v>
      </c>
      <c r="M63" s="22">
        <f t="shared" si="7"/>
        <v>3.74716</v>
      </c>
      <c r="N63" s="22">
        <f t="shared" si="7"/>
        <v>2.88728</v>
      </c>
    </row>
    <row r="64" spans="1:14" s="25" customFormat="1" ht="10.5" customHeight="1">
      <c r="A64" s="17">
        <f t="shared" si="5"/>
        <v>0.0095</v>
      </c>
      <c r="B64" s="35"/>
      <c r="C64" s="24">
        <f t="shared" si="8"/>
        <v>10</v>
      </c>
      <c r="D64" s="19">
        <f t="shared" si="6"/>
        <v>6.13108</v>
      </c>
      <c r="E64" s="19">
        <f t="shared" si="6"/>
        <v>5.09512</v>
      </c>
      <c r="F64" s="19">
        <f t="shared" si="6"/>
        <v>4.82495</v>
      </c>
      <c r="G64" s="19">
        <f t="shared" si="6"/>
        <v>4.74521</v>
      </c>
      <c r="H64" s="19">
        <f t="shared" si="6"/>
        <v>4.65847</v>
      </c>
      <c r="I64" s="19">
        <f t="shared" si="6"/>
        <v>4.63636</v>
      </c>
      <c r="J64" s="19">
        <f t="shared" si="6"/>
        <v>4.54901</v>
      </c>
      <c r="K64" s="19">
        <f t="shared" si="7"/>
        <v>4.44482</v>
      </c>
      <c r="L64" s="19">
        <f t="shared" si="7"/>
        <v>4.27396</v>
      </c>
      <c r="M64" s="19">
        <f t="shared" si="7"/>
        <v>3.74882</v>
      </c>
      <c r="N64" s="19">
        <f t="shared" si="7"/>
        <v>2.88856</v>
      </c>
    </row>
    <row r="65" spans="1:14" s="28" customFormat="1" ht="10.5" customHeight="1">
      <c r="A65" s="29">
        <f t="shared" si="5"/>
        <v>0.0095</v>
      </c>
      <c r="B65" s="36"/>
      <c r="C65" s="24">
        <f t="shared" si="8"/>
        <v>11</v>
      </c>
      <c r="D65" s="19">
        <f aca="true" t="shared" si="9" ref="D65:J74">ROUND(100000*LVT/D$50*((1+D$51/100)^((DAYS360(D$45,$L$2)+$C65-1)/360)*((1+$A65)^(($C65-15)/30)))/100000,5)</f>
        <v>6.134</v>
      </c>
      <c r="E65" s="19">
        <f t="shared" si="9"/>
        <v>5.09741</v>
      </c>
      <c r="F65" s="19">
        <f t="shared" si="9"/>
        <v>4.8271</v>
      </c>
      <c r="G65" s="19">
        <f t="shared" si="9"/>
        <v>4.74732</v>
      </c>
      <c r="H65" s="19">
        <f t="shared" si="9"/>
        <v>4.66054</v>
      </c>
      <c r="I65" s="19">
        <f t="shared" si="9"/>
        <v>4.63842</v>
      </c>
      <c r="J65" s="19">
        <f t="shared" si="9"/>
        <v>4.55103</v>
      </c>
      <c r="K65" s="19">
        <f t="shared" si="7"/>
        <v>4.44679</v>
      </c>
      <c r="L65" s="19">
        <f t="shared" si="7"/>
        <v>4.27586</v>
      </c>
      <c r="M65" s="19">
        <f t="shared" si="7"/>
        <v>3.75049</v>
      </c>
      <c r="N65" s="19">
        <f t="shared" si="7"/>
        <v>2.88984</v>
      </c>
    </row>
    <row r="66" spans="1:14" s="28" customFormat="1" ht="10.5" customHeight="1">
      <c r="A66" s="29">
        <f t="shared" si="5"/>
        <v>0.0095</v>
      </c>
      <c r="B66" s="36"/>
      <c r="C66" s="21">
        <f t="shared" si="8"/>
        <v>12</v>
      </c>
      <c r="D66" s="22">
        <f t="shared" si="9"/>
        <v>6.13693</v>
      </c>
      <c r="E66" s="22">
        <f t="shared" si="9"/>
        <v>5.09971</v>
      </c>
      <c r="F66" s="22">
        <f t="shared" si="9"/>
        <v>4.82924</v>
      </c>
      <c r="G66" s="22">
        <f t="shared" si="9"/>
        <v>4.74943</v>
      </c>
      <c r="H66" s="22">
        <f t="shared" si="9"/>
        <v>4.66261</v>
      </c>
      <c r="I66" s="22">
        <f t="shared" si="9"/>
        <v>4.64048</v>
      </c>
      <c r="J66" s="22">
        <f t="shared" si="9"/>
        <v>4.55305</v>
      </c>
      <c r="K66" s="22">
        <f t="shared" si="7"/>
        <v>4.44877</v>
      </c>
      <c r="L66" s="22">
        <f t="shared" si="7"/>
        <v>4.27775</v>
      </c>
      <c r="M66" s="22">
        <f t="shared" si="7"/>
        <v>3.75215</v>
      </c>
      <c r="N66" s="22">
        <f t="shared" si="7"/>
        <v>2.89113</v>
      </c>
    </row>
    <row r="67" spans="1:14" s="28" customFormat="1" ht="10.5" customHeight="1">
      <c r="A67" s="29">
        <f t="shared" si="5"/>
        <v>0.0095</v>
      </c>
      <c r="B67" s="36"/>
      <c r="C67" s="24">
        <f t="shared" si="8"/>
        <v>13</v>
      </c>
      <c r="D67" s="19">
        <f t="shared" si="9"/>
        <v>6.13986</v>
      </c>
      <c r="E67" s="19">
        <f t="shared" si="9"/>
        <v>5.10201</v>
      </c>
      <c r="F67" s="19">
        <f t="shared" si="9"/>
        <v>4.83138</v>
      </c>
      <c r="G67" s="19">
        <f t="shared" si="9"/>
        <v>4.75154</v>
      </c>
      <c r="H67" s="19">
        <f t="shared" si="9"/>
        <v>4.66468</v>
      </c>
      <c r="I67" s="19">
        <f t="shared" si="9"/>
        <v>4.64254</v>
      </c>
      <c r="J67" s="19">
        <f t="shared" si="9"/>
        <v>4.55507</v>
      </c>
      <c r="K67" s="19">
        <f t="shared" si="7"/>
        <v>4.45074</v>
      </c>
      <c r="L67" s="19">
        <f t="shared" si="7"/>
        <v>4.27965</v>
      </c>
      <c r="M67" s="19">
        <f t="shared" si="7"/>
        <v>3.75382</v>
      </c>
      <c r="N67" s="19">
        <f t="shared" si="7"/>
        <v>2.89241</v>
      </c>
    </row>
    <row r="68" spans="1:14" s="28" customFormat="1" ht="10.5" customHeight="1">
      <c r="A68" s="30">
        <f t="shared" si="5"/>
        <v>0.0095</v>
      </c>
      <c r="B68" s="36"/>
      <c r="C68" s="24">
        <f t="shared" si="8"/>
        <v>14</v>
      </c>
      <c r="D68" s="19">
        <f t="shared" si="9"/>
        <v>6.14279</v>
      </c>
      <c r="E68" s="19">
        <f t="shared" si="9"/>
        <v>5.10431</v>
      </c>
      <c r="F68" s="19">
        <f t="shared" si="9"/>
        <v>4.83353</v>
      </c>
      <c r="G68" s="19">
        <f t="shared" si="9"/>
        <v>4.75365</v>
      </c>
      <c r="H68" s="19">
        <f t="shared" si="9"/>
        <v>4.66675</v>
      </c>
      <c r="I68" s="19">
        <f t="shared" si="9"/>
        <v>4.6446</v>
      </c>
      <c r="J68" s="19">
        <f t="shared" si="9"/>
        <v>4.5571</v>
      </c>
      <c r="K68" s="19">
        <f t="shared" si="7"/>
        <v>4.45272</v>
      </c>
      <c r="L68" s="19">
        <f t="shared" si="7"/>
        <v>4.28156</v>
      </c>
      <c r="M68" s="19">
        <f t="shared" si="7"/>
        <v>3.75549</v>
      </c>
      <c r="N68" s="19">
        <f t="shared" si="7"/>
        <v>2.89369</v>
      </c>
    </row>
    <row r="69" spans="1:14" s="28" customFormat="1" ht="10.5" customHeight="1">
      <c r="A69" s="30">
        <f t="shared" si="5"/>
        <v>0.0095</v>
      </c>
      <c r="B69" s="36"/>
      <c r="C69" s="21">
        <f t="shared" si="8"/>
        <v>15</v>
      </c>
      <c r="D69" s="22">
        <f t="shared" si="9"/>
        <v>6.14572</v>
      </c>
      <c r="E69" s="22">
        <f t="shared" si="9"/>
        <v>5.10661</v>
      </c>
      <c r="F69" s="22">
        <f t="shared" si="9"/>
        <v>4.83568</v>
      </c>
      <c r="G69" s="22">
        <f t="shared" si="9"/>
        <v>4.75576</v>
      </c>
      <c r="H69" s="22">
        <f t="shared" si="9"/>
        <v>4.66882</v>
      </c>
      <c r="I69" s="22">
        <f t="shared" si="9"/>
        <v>4.64666</v>
      </c>
      <c r="J69" s="22">
        <f t="shared" si="9"/>
        <v>4.55912</v>
      </c>
      <c r="K69" s="22">
        <f t="shared" si="7"/>
        <v>4.4547</v>
      </c>
      <c r="L69" s="22">
        <f t="shared" si="7"/>
        <v>4.28346</v>
      </c>
      <c r="M69" s="22">
        <f t="shared" si="7"/>
        <v>3.75716</v>
      </c>
      <c r="N69" s="22">
        <f t="shared" si="7"/>
        <v>2.89498</v>
      </c>
    </row>
    <row r="70" spans="1:14" s="28" customFormat="1" ht="10.5" customHeight="1">
      <c r="A70" s="30">
        <f t="shared" si="5"/>
        <v>0.0095</v>
      </c>
      <c r="B70" s="36"/>
      <c r="C70" s="24">
        <f>C69+1</f>
        <v>16</v>
      </c>
      <c r="D70" s="19">
        <f t="shared" si="9"/>
        <v>6.14865</v>
      </c>
      <c r="E70" s="19">
        <f t="shared" si="9"/>
        <v>5.10891</v>
      </c>
      <c r="F70" s="19">
        <f t="shared" si="9"/>
        <v>4.83782</v>
      </c>
      <c r="G70" s="19">
        <f t="shared" si="9"/>
        <v>4.75787</v>
      </c>
      <c r="H70" s="19">
        <f t="shared" si="9"/>
        <v>4.6709</v>
      </c>
      <c r="I70" s="19">
        <f t="shared" si="9"/>
        <v>4.64873</v>
      </c>
      <c r="J70" s="19">
        <f t="shared" si="9"/>
        <v>4.56114</v>
      </c>
      <c r="K70" s="19">
        <f t="shared" si="7"/>
        <v>4.45668</v>
      </c>
      <c r="L70" s="19">
        <f t="shared" si="7"/>
        <v>4.28536</v>
      </c>
      <c r="M70" s="19">
        <f t="shared" si="7"/>
        <v>3.75882</v>
      </c>
      <c r="N70" s="19">
        <f t="shared" si="7"/>
        <v>2.89627</v>
      </c>
    </row>
    <row r="71" spans="1:14" s="28" customFormat="1" ht="10.5" customHeight="1">
      <c r="A71" s="30">
        <f t="shared" si="5"/>
        <v>0.0095</v>
      </c>
      <c r="B71" s="36"/>
      <c r="C71" s="24">
        <f t="shared" si="8"/>
        <v>17</v>
      </c>
      <c r="D71" s="19">
        <f t="shared" si="9"/>
        <v>6.15159</v>
      </c>
      <c r="E71" s="19">
        <f t="shared" si="9"/>
        <v>5.11122</v>
      </c>
      <c r="F71" s="19">
        <f t="shared" si="9"/>
        <v>4.83997</v>
      </c>
      <c r="G71" s="19">
        <f t="shared" si="9"/>
        <v>4.75999</v>
      </c>
      <c r="H71" s="19">
        <f t="shared" si="9"/>
        <v>4.67297</v>
      </c>
      <c r="I71" s="19">
        <f t="shared" si="9"/>
        <v>4.65079</v>
      </c>
      <c r="J71" s="19">
        <f t="shared" si="9"/>
        <v>4.56317</v>
      </c>
      <c r="K71" s="19">
        <f t="shared" si="7"/>
        <v>4.45866</v>
      </c>
      <c r="L71" s="19">
        <f t="shared" si="7"/>
        <v>4.28726</v>
      </c>
      <c r="M71" s="19">
        <f t="shared" si="7"/>
        <v>3.76049</v>
      </c>
      <c r="N71" s="19">
        <f t="shared" si="7"/>
        <v>2.89755</v>
      </c>
    </row>
    <row r="72" spans="1:14" s="28" customFormat="1" ht="10.5" customHeight="1">
      <c r="A72" s="30">
        <f t="shared" si="5"/>
        <v>0.0095</v>
      </c>
      <c r="B72" s="36"/>
      <c r="C72" s="21">
        <f t="shared" si="8"/>
        <v>18</v>
      </c>
      <c r="D72" s="22">
        <f t="shared" si="9"/>
        <v>6.15452</v>
      </c>
      <c r="E72" s="22">
        <f t="shared" si="9"/>
        <v>5.11352</v>
      </c>
      <c r="F72" s="22">
        <f t="shared" si="9"/>
        <v>4.84212</v>
      </c>
      <c r="G72" s="22">
        <f t="shared" si="9"/>
        <v>4.7621</v>
      </c>
      <c r="H72" s="22">
        <f t="shared" si="9"/>
        <v>4.67505</v>
      </c>
      <c r="I72" s="22">
        <f t="shared" si="9"/>
        <v>4.65286</v>
      </c>
      <c r="J72" s="22">
        <f t="shared" si="9"/>
        <v>4.5652</v>
      </c>
      <c r="K72" s="22">
        <f t="shared" si="7"/>
        <v>4.46064</v>
      </c>
      <c r="L72" s="22">
        <f t="shared" si="7"/>
        <v>4.28917</v>
      </c>
      <c r="M72" s="22">
        <f t="shared" si="7"/>
        <v>3.76216</v>
      </c>
      <c r="N72" s="22">
        <f t="shared" si="7"/>
        <v>2.89884</v>
      </c>
    </row>
    <row r="73" spans="1:14" s="28" customFormat="1" ht="10.5" customHeight="1">
      <c r="A73" s="30">
        <f t="shared" si="5"/>
        <v>0.0095</v>
      </c>
      <c r="B73" s="36"/>
      <c r="C73" s="24">
        <f t="shared" si="8"/>
        <v>19</v>
      </c>
      <c r="D73" s="19">
        <f t="shared" si="9"/>
        <v>6.15746</v>
      </c>
      <c r="E73" s="19">
        <f t="shared" si="9"/>
        <v>5.11583</v>
      </c>
      <c r="F73" s="19">
        <f t="shared" si="9"/>
        <v>4.84427</v>
      </c>
      <c r="G73" s="19">
        <f t="shared" si="9"/>
        <v>4.76422</v>
      </c>
      <c r="H73" s="19">
        <f t="shared" si="9"/>
        <v>4.67712</v>
      </c>
      <c r="I73" s="19">
        <f t="shared" si="9"/>
        <v>4.65493</v>
      </c>
      <c r="J73" s="19">
        <f t="shared" si="9"/>
        <v>4.56722</v>
      </c>
      <c r="K73" s="19">
        <f t="shared" si="7"/>
        <v>4.46262</v>
      </c>
      <c r="L73" s="19">
        <f t="shared" si="7"/>
        <v>4.29107</v>
      </c>
      <c r="M73" s="19">
        <f t="shared" si="7"/>
        <v>3.76383</v>
      </c>
      <c r="N73" s="19">
        <f t="shared" si="7"/>
        <v>2.90013</v>
      </c>
    </row>
    <row r="74" spans="1:14" s="28" customFormat="1" ht="10.5" customHeight="1">
      <c r="A74" s="30">
        <f t="shared" si="5"/>
        <v>0.0095</v>
      </c>
      <c r="B74" s="36"/>
      <c r="C74" s="24">
        <f t="shared" si="8"/>
        <v>20</v>
      </c>
      <c r="D74" s="19">
        <f t="shared" si="9"/>
        <v>6.1604</v>
      </c>
      <c r="E74" s="19">
        <f t="shared" si="9"/>
        <v>5.11813</v>
      </c>
      <c r="F74" s="19">
        <f t="shared" si="9"/>
        <v>4.84643</v>
      </c>
      <c r="G74" s="19">
        <f t="shared" si="9"/>
        <v>4.76633</v>
      </c>
      <c r="H74" s="19">
        <f t="shared" si="9"/>
        <v>4.6792</v>
      </c>
      <c r="I74" s="19">
        <f t="shared" si="9"/>
        <v>4.65699</v>
      </c>
      <c r="J74" s="19">
        <f t="shared" si="9"/>
        <v>4.56925</v>
      </c>
      <c r="K74" s="19">
        <f t="shared" si="7"/>
        <v>4.4646</v>
      </c>
      <c r="L74" s="19">
        <f t="shared" si="7"/>
        <v>4.29298</v>
      </c>
      <c r="M74" s="19">
        <f t="shared" si="7"/>
        <v>3.76551</v>
      </c>
      <c r="N74" s="19">
        <f t="shared" si="7"/>
        <v>2.90141</v>
      </c>
    </row>
    <row r="75" spans="1:14" s="28" customFormat="1" ht="10.5" customHeight="1">
      <c r="A75" s="30">
        <f t="shared" si="5"/>
        <v>0.0095</v>
      </c>
      <c r="B75" s="36"/>
      <c r="C75" s="21">
        <f t="shared" si="8"/>
        <v>21</v>
      </c>
      <c r="D75" s="22">
        <f aca="true" t="shared" si="10" ref="D75:J82">ROUND(100000*LVT/D$50*((1+D$51/100)^((DAYS360(D$45,$L$2)+$C75-1)/360)*((1+$A75)^(($C75-15)/30)))/100000,5)</f>
        <v>6.16333</v>
      </c>
      <c r="E75" s="22">
        <f t="shared" si="10"/>
        <v>5.12044</v>
      </c>
      <c r="F75" s="22">
        <f t="shared" si="10"/>
        <v>4.84858</v>
      </c>
      <c r="G75" s="22">
        <f t="shared" si="10"/>
        <v>4.76845</v>
      </c>
      <c r="H75" s="22">
        <f t="shared" si="10"/>
        <v>4.68128</v>
      </c>
      <c r="I75" s="22">
        <f t="shared" si="10"/>
        <v>4.65906</v>
      </c>
      <c r="J75" s="22">
        <f t="shared" si="10"/>
        <v>4.57128</v>
      </c>
      <c r="K75" s="22">
        <f t="shared" si="7"/>
        <v>4.46658</v>
      </c>
      <c r="L75" s="22">
        <f t="shared" si="7"/>
        <v>4.29489</v>
      </c>
      <c r="M75" s="22">
        <f t="shared" si="7"/>
        <v>3.76718</v>
      </c>
      <c r="N75" s="22">
        <f t="shared" si="7"/>
        <v>2.9027</v>
      </c>
    </row>
    <row r="76" spans="1:14" s="28" customFormat="1" ht="10.5" customHeight="1">
      <c r="A76" s="30">
        <f t="shared" si="5"/>
        <v>0.0095</v>
      </c>
      <c r="B76" s="36"/>
      <c r="C76" s="24">
        <f t="shared" si="8"/>
        <v>22</v>
      </c>
      <c r="D76" s="19">
        <f t="shared" si="10"/>
        <v>6.16628</v>
      </c>
      <c r="E76" s="19">
        <f t="shared" si="10"/>
        <v>5.12275</v>
      </c>
      <c r="F76" s="19">
        <f t="shared" si="10"/>
        <v>4.85073</v>
      </c>
      <c r="G76" s="19">
        <f t="shared" si="10"/>
        <v>4.77057</v>
      </c>
      <c r="H76" s="19">
        <f t="shared" si="10"/>
        <v>4.68336</v>
      </c>
      <c r="I76" s="19">
        <f t="shared" si="10"/>
        <v>4.66113</v>
      </c>
      <c r="J76" s="19">
        <f t="shared" si="10"/>
        <v>4.57331</v>
      </c>
      <c r="K76" s="19">
        <f t="shared" si="7"/>
        <v>4.46857</v>
      </c>
      <c r="L76" s="19">
        <f t="shared" si="7"/>
        <v>4.29679</v>
      </c>
      <c r="M76" s="19">
        <f t="shared" si="7"/>
        <v>3.76885</v>
      </c>
      <c r="N76" s="19">
        <f t="shared" si="7"/>
        <v>2.90399</v>
      </c>
    </row>
    <row r="77" spans="1:14" s="28" customFormat="1" ht="10.5" customHeight="1">
      <c r="A77" s="30">
        <f t="shared" si="5"/>
        <v>0.0095</v>
      </c>
      <c r="B77" s="36"/>
      <c r="C77" s="24">
        <f t="shared" si="8"/>
        <v>23</v>
      </c>
      <c r="D77" s="19">
        <f t="shared" si="10"/>
        <v>6.16922</v>
      </c>
      <c r="E77" s="19">
        <f t="shared" si="10"/>
        <v>5.12506</v>
      </c>
      <c r="F77" s="19">
        <f t="shared" si="10"/>
        <v>4.85289</v>
      </c>
      <c r="G77" s="19">
        <f t="shared" si="10"/>
        <v>4.77269</v>
      </c>
      <c r="H77" s="19">
        <f t="shared" si="10"/>
        <v>4.68544</v>
      </c>
      <c r="I77" s="19">
        <f t="shared" si="10"/>
        <v>4.6632</v>
      </c>
      <c r="J77" s="19">
        <f t="shared" si="10"/>
        <v>4.57535</v>
      </c>
      <c r="K77" s="19">
        <f t="shared" si="7"/>
        <v>4.47055</v>
      </c>
      <c r="L77" s="19">
        <f t="shared" si="7"/>
        <v>4.2987</v>
      </c>
      <c r="M77" s="19">
        <f t="shared" si="7"/>
        <v>3.77053</v>
      </c>
      <c r="N77" s="19">
        <f t="shared" si="7"/>
        <v>2.90528</v>
      </c>
    </row>
    <row r="78" spans="1:14" s="28" customFormat="1" ht="10.5" customHeight="1">
      <c r="A78" s="30">
        <f t="shared" si="5"/>
        <v>0.0095</v>
      </c>
      <c r="B78" s="36"/>
      <c r="C78" s="21">
        <f t="shared" si="8"/>
        <v>24</v>
      </c>
      <c r="D78" s="22">
        <f t="shared" si="10"/>
        <v>6.17216</v>
      </c>
      <c r="E78" s="22">
        <f t="shared" si="10"/>
        <v>5.12737</v>
      </c>
      <c r="F78" s="22">
        <f t="shared" si="10"/>
        <v>4.85504</v>
      </c>
      <c r="G78" s="22">
        <f t="shared" si="10"/>
        <v>4.77481</v>
      </c>
      <c r="H78" s="22">
        <f t="shared" si="10"/>
        <v>4.68752</v>
      </c>
      <c r="I78" s="22">
        <f t="shared" si="10"/>
        <v>4.66527</v>
      </c>
      <c r="J78" s="22">
        <f t="shared" si="10"/>
        <v>4.57738</v>
      </c>
      <c r="K78" s="22">
        <f t="shared" si="7"/>
        <v>4.47254</v>
      </c>
      <c r="L78" s="22">
        <f t="shared" si="7"/>
        <v>4.30061</v>
      </c>
      <c r="M78" s="22">
        <f t="shared" si="7"/>
        <v>3.7722</v>
      </c>
      <c r="N78" s="22">
        <f t="shared" si="7"/>
        <v>2.90657</v>
      </c>
    </row>
    <row r="79" spans="1:14" s="28" customFormat="1" ht="10.5" customHeight="1">
      <c r="A79" s="30">
        <f t="shared" si="5"/>
        <v>0.0095</v>
      </c>
      <c r="B79" s="36"/>
      <c r="C79" s="24">
        <f t="shared" si="8"/>
        <v>25</v>
      </c>
      <c r="D79" s="19">
        <f t="shared" si="10"/>
        <v>6.17511</v>
      </c>
      <c r="E79" s="19">
        <f t="shared" si="10"/>
        <v>5.12968</v>
      </c>
      <c r="F79" s="19">
        <f t="shared" si="10"/>
        <v>4.8572</v>
      </c>
      <c r="G79" s="19">
        <f t="shared" si="10"/>
        <v>4.77693</v>
      </c>
      <c r="H79" s="19">
        <f t="shared" si="10"/>
        <v>4.6896</v>
      </c>
      <c r="I79" s="19">
        <f t="shared" si="10"/>
        <v>4.66735</v>
      </c>
      <c r="J79" s="19">
        <f t="shared" si="10"/>
        <v>4.57941</v>
      </c>
      <c r="K79" s="19">
        <f t="shared" si="7"/>
        <v>4.47452</v>
      </c>
      <c r="L79" s="19">
        <f t="shared" si="7"/>
        <v>4.30252</v>
      </c>
      <c r="M79" s="19">
        <f t="shared" si="7"/>
        <v>3.77388</v>
      </c>
      <c r="N79" s="19">
        <f t="shared" si="7"/>
        <v>2.90786</v>
      </c>
    </row>
    <row r="80" spans="1:14" s="28" customFormat="1" ht="10.5" customHeight="1">
      <c r="A80" s="30">
        <f t="shared" si="5"/>
        <v>0.0095</v>
      </c>
      <c r="B80" s="36"/>
      <c r="C80" s="24">
        <f t="shared" si="8"/>
        <v>26</v>
      </c>
      <c r="D80" s="19">
        <f t="shared" si="10"/>
        <v>6.17805</v>
      </c>
      <c r="E80" s="19">
        <f t="shared" si="10"/>
        <v>5.13199</v>
      </c>
      <c r="F80" s="19">
        <f t="shared" si="10"/>
        <v>4.85936</v>
      </c>
      <c r="G80" s="19">
        <f t="shared" si="10"/>
        <v>4.77905</v>
      </c>
      <c r="H80" s="19">
        <f t="shared" si="10"/>
        <v>4.69168</v>
      </c>
      <c r="I80" s="19">
        <f t="shared" si="10"/>
        <v>4.66942</v>
      </c>
      <c r="J80" s="19">
        <f t="shared" si="10"/>
        <v>4.58144</v>
      </c>
      <c r="K80" s="19">
        <f t="shared" si="7"/>
        <v>4.47651</v>
      </c>
      <c r="L80" s="19">
        <f t="shared" si="7"/>
        <v>4.30443</v>
      </c>
      <c r="M80" s="19">
        <f t="shared" si="7"/>
        <v>3.77555</v>
      </c>
      <c r="N80" s="19">
        <f t="shared" si="7"/>
        <v>2.90916</v>
      </c>
    </row>
    <row r="81" spans="1:14" s="28" customFormat="1" ht="10.5" customHeight="1">
      <c r="A81" s="30">
        <f t="shared" si="5"/>
        <v>0.0095</v>
      </c>
      <c r="B81" s="36"/>
      <c r="C81" s="21">
        <f t="shared" si="8"/>
        <v>27</v>
      </c>
      <c r="D81" s="22">
        <f t="shared" si="10"/>
        <v>6.181</v>
      </c>
      <c r="E81" s="22">
        <f t="shared" si="10"/>
        <v>5.13431</v>
      </c>
      <c r="F81" s="22">
        <f t="shared" si="10"/>
        <v>4.86151</v>
      </c>
      <c r="G81" s="22">
        <f t="shared" si="10"/>
        <v>4.78117</v>
      </c>
      <c r="H81" s="22">
        <f t="shared" si="10"/>
        <v>4.69377</v>
      </c>
      <c r="I81" s="22">
        <f t="shared" si="10"/>
        <v>4.67149</v>
      </c>
      <c r="J81" s="22">
        <f t="shared" si="10"/>
        <v>4.58348</v>
      </c>
      <c r="K81" s="22">
        <f t="shared" si="7"/>
        <v>4.4785</v>
      </c>
      <c r="L81" s="22">
        <f t="shared" si="7"/>
        <v>4.30634</v>
      </c>
      <c r="M81" s="22">
        <f t="shared" si="7"/>
        <v>3.77723</v>
      </c>
      <c r="N81" s="22">
        <f t="shared" si="7"/>
        <v>2.91045</v>
      </c>
    </row>
    <row r="82" spans="1:14" s="28" customFormat="1" ht="10.5" customHeight="1">
      <c r="A82" s="30">
        <f t="shared" si="5"/>
        <v>0.0095</v>
      </c>
      <c r="B82" s="36"/>
      <c r="C82" s="24">
        <f t="shared" si="8"/>
        <v>28</v>
      </c>
      <c r="D82" s="19">
        <f t="shared" si="10"/>
        <v>6.18395</v>
      </c>
      <c r="E82" s="19">
        <f t="shared" si="10"/>
        <v>5.13662</v>
      </c>
      <c r="F82" s="19">
        <f t="shared" si="10"/>
        <v>4.86367</v>
      </c>
      <c r="G82" s="19">
        <f t="shared" si="10"/>
        <v>4.78329</v>
      </c>
      <c r="H82" s="19">
        <f t="shared" si="10"/>
        <v>4.69585</v>
      </c>
      <c r="I82" s="19">
        <f t="shared" si="10"/>
        <v>4.67357</v>
      </c>
      <c r="J82" s="19">
        <f t="shared" si="10"/>
        <v>4.58552</v>
      </c>
      <c r="K82" s="19">
        <f t="shared" si="7"/>
        <v>4.48049</v>
      </c>
      <c r="L82" s="19">
        <f t="shared" si="7"/>
        <v>4.30826</v>
      </c>
      <c r="M82" s="19">
        <f t="shared" si="7"/>
        <v>3.77891</v>
      </c>
      <c r="N82" s="19">
        <f t="shared" si="7"/>
        <v>2.91174</v>
      </c>
    </row>
    <row r="83" spans="2:13" s="25" customFormat="1" ht="10.5" customHeight="1">
      <c r="B83" s="35"/>
      <c r="C83" s="24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2:13" s="25" customFormat="1" ht="10.5" customHeight="1">
      <c r="B84" s="35"/>
      <c r="C84" s="24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110250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2011-04-07T10:57:03Z</dcterms:created>
  <dcterms:modified xsi:type="dcterms:W3CDTF">2011-04-13T10:05:38Z</dcterms:modified>
  <cp:category/>
  <cp:version/>
  <cp:contentType/>
  <cp:contentStatus/>
</cp:coreProperties>
</file>