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rð apríl 2009" sheetId="1" r:id="rId1"/>
  </sheets>
  <externalReferences>
    <externalReference r:id="rId4"/>
  </externalReferences>
  <definedNames>
    <definedName name="Dags_visit_naest">'Verð apríl 2009'!$A$14</definedName>
    <definedName name="LVT">'Verð apríl 2009'!$C$9</definedName>
    <definedName name="NVT">'Verð apríl 2009'!$C$10</definedName>
    <definedName name="NvtNæstaMánaðar">'[1]Forsendur'!$D$4</definedName>
    <definedName name="NvtÞessaMánaðar">'[1]Forsendur'!$C$4</definedName>
    <definedName name="_xlnm.Print_Area" localSheetId="0">'Verð apríl 2009'!$B$7:$N$44,'Verð apríl 2009'!$B$46:$N$82</definedName>
    <definedName name="_xlnm.Print_Titles" localSheetId="0">'Verð apríl 2009'!$1:$5</definedName>
    <definedName name="Verdb_raun">'Verð apríl 2009'!$C$14</definedName>
    <definedName name="verdbspa">'Verð apríl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<sst xmlns="http://schemas.openxmlformats.org/spreadsheetml/2006/main" count="39" uniqueCount="33">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</sst>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lla.ILS\Local%20Settings\Temporary%20Internet%20Files\Content.Outlook\3UBVFA61\04a-200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apríl 2009"/>
    </sheetNames>
    <sheetDataSet>
      <sheetData sheetId="0">
        <row r="2">
          <cell r="C2">
            <v>39904</v>
          </cell>
        </row>
        <row r="3">
          <cell r="C3">
            <v>6644</v>
          </cell>
          <cell r="D3">
            <v>6605</v>
          </cell>
        </row>
        <row r="4">
          <cell r="C4">
            <v>336.5</v>
          </cell>
          <cell r="D4">
            <v>334.5</v>
          </cell>
        </row>
        <row r="5">
          <cell r="D5">
            <v>39896</v>
          </cell>
        </row>
        <row r="6">
          <cell r="D6">
            <v>-0.06904</v>
          </cell>
        </row>
        <row r="7">
          <cell r="C7">
            <v>-0.0059</v>
          </cell>
        </row>
        <row r="8">
          <cell r="D8">
            <v>39932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32">
      <selection activeCell="N55" sqref="N5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39904</v>
      </c>
      <c r="I1" s="3">
        <f>'[1]Forsendur'!$C$2</f>
        <v>39904</v>
      </c>
    </row>
    <row r="2" spans="11:12" ht="15" customHeight="1" thickBot="1">
      <c r="K2" s="4" t="s">
        <v>1</v>
      </c>
      <c r="L2" s="5">
        <f>'[1]Forsendur'!C2</f>
        <v>39904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6644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336.5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-0.0059</v>
      </c>
      <c r="D13" s="17"/>
      <c r="N13" s="18"/>
    </row>
    <row r="14" spans="1:14" ht="10.5" customHeight="1">
      <c r="A14" s="19">
        <f>IF(DAY('[1]Forsendur'!D5)&lt;1,32,DAY('[1]Forsendur'!D5))</f>
        <v>24</v>
      </c>
      <c r="B14" s="13" t="str">
        <f>IF(C14&lt;0,"Lækkun vísitölu","Hækkun vísitölu")</f>
        <v>Lækkun vísitölu</v>
      </c>
      <c r="C14" s="16">
        <f>IF(AND('[1]Forsendur'!D3&gt;0,'[1]Forsendur'!D4&gt;0),ROUND('[1]Forsendur'!D4/'[1]Forsendur'!C4-1,4),0)</f>
        <v>-0.0059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-0.0059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7.309577930581677</v>
      </c>
      <c r="E16" s="24">
        <f t="shared" si="0"/>
        <v>6.453458203132951</v>
      </c>
      <c r="F16" s="24">
        <f t="shared" si="0"/>
        <v>6.616719124780611</v>
      </c>
      <c r="G16" s="24">
        <f t="shared" si="0"/>
        <v>6.484352998707273</v>
      </c>
      <c r="H16" s="24">
        <f t="shared" si="0"/>
        <v>6.150397468181607</v>
      </c>
      <c r="I16" s="24">
        <f t="shared" si="0"/>
        <v>5.769823603817961</v>
      </c>
      <c r="J16" s="24">
        <f t="shared" si="0"/>
        <v>5.682824064621426</v>
      </c>
      <c r="K16" s="24">
        <f t="shared" si="0"/>
        <v>5.593640317006092</v>
      </c>
      <c r="L16" s="24">
        <f t="shared" si="0"/>
        <v>5.4283671190150224</v>
      </c>
      <c r="M16" s="24">
        <f t="shared" si="0"/>
        <v>5.31573093604458</v>
      </c>
      <c r="N16" s="24">
        <f aca="true" t="shared" si="1" ref="N16:N43">100000*LVT/N$11*((1+N$12/100)^((DAYS360(N$6,$L$2)+$C55-1)/360)*((1+$A55)^(($C55-15)/30)))/100000</f>
        <v>5.151452512006716</v>
      </c>
    </row>
    <row r="17" spans="1:14" ht="10.5" customHeight="1">
      <c r="A17" s="21">
        <f aca="true" t="shared" si="2" ref="A17:A43">IF(Dags_visit_naest&gt;C17,verdbspa,Verdb_raun)</f>
        <v>-0.0059</v>
      </c>
      <c r="B17" s="25"/>
      <c r="C17" s="23">
        <f aca="true" t="shared" si="3" ref="C17:C43">C16+1</f>
        <v>2</v>
      </c>
      <c r="D17" s="24">
        <f t="shared" si="0"/>
        <v>7.309271299138348</v>
      </c>
      <c r="E17" s="24">
        <f t="shared" si="0"/>
        <v>6.453187485285477</v>
      </c>
      <c r="F17" s="24">
        <f t="shared" si="0"/>
        <v>6.616484956304551</v>
      </c>
      <c r="G17" s="24">
        <f t="shared" si="0"/>
        <v>6.484123514724149</v>
      </c>
      <c r="H17" s="24">
        <f t="shared" si="0"/>
        <v>6.150179803025338</v>
      </c>
      <c r="I17" s="24">
        <f t="shared" si="0"/>
        <v>5.769619407331004</v>
      </c>
      <c r="J17" s="24">
        <f t="shared" si="0"/>
        <v>5.682622947084799</v>
      </c>
      <c r="K17" s="24">
        <f t="shared" si="0"/>
        <v>5.593442355719847</v>
      </c>
      <c r="L17" s="24">
        <f t="shared" si="0"/>
        <v>5.42817500681685</v>
      </c>
      <c r="M17" s="24">
        <f t="shared" si="0"/>
        <v>5.315542810088353</v>
      </c>
      <c r="N17" s="24">
        <f t="shared" si="1"/>
        <v>5.151270199933091</v>
      </c>
    </row>
    <row r="18" spans="1:14" ht="10.5" customHeight="1">
      <c r="A18" s="21">
        <f t="shared" si="2"/>
        <v>-0.0059</v>
      </c>
      <c r="B18" s="25"/>
      <c r="C18" s="26">
        <f t="shared" si="3"/>
        <v>3</v>
      </c>
      <c r="D18" s="27">
        <f t="shared" si="0"/>
        <v>7.308964680557978</v>
      </c>
      <c r="E18" s="27">
        <f t="shared" si="0"/>
        <v>6.4529167787944175</v>
      </c>
      <c r="F18" s="27">
        <f t="shared" si="0"/>
        <v>6.61625079611581</v>
      </c>
      <c r="G18" s="27">
        <f t="shared" si="0"/>
        <v>6.483894038862562</v>
      </c>
      <c r="H18" s="27">
        <f t="shared" si="0"/>
        <v>6.149962145572328</v>
      </c>
      <c r="I18" s="27">
        <f t="shared" si="0"/>
        <v>5.769415218070649</v>
      </c>
      <c r="J18" s="27">
        <f t="shared" si="0"/>
        <v>5.682421836665804</v>
      </c>
      <c r="K18" s="27">
        <f t="shared" si="0"/>
        <v>5.593244401439534</v>
      </c>
      <c r="L18" s="27">
        <f t="shared" si="0"/>
        <v>5.427982901417607</v>
      </c>
      <c r="M18" s="27">
        <f t="shared" si="0"/>
        <v>5.315354690789981</v>
      </c>
      <c r="N18" s="27">
        <f t="shared" si="1"/>
        <v>5.151087894311566</v>
      </c>
    </row>
    <row r="19" spans="1:14" ht="10.5" customHeight="1">
      <c r="A19" s="21">
        <f t="shared" si="2"/>
        <v>-0.0059</v>
      </c>
      <c r="B19" s="25"/>
      <c r="C19" s="23">
        <f t="shared" si="3"/>
        <v>4</v>
      </c>
      <c r="D19" s="24">
        <f t="shared" si="0"/>
        <v>7.308658074840039</v>
      </c>
      <c r="E19" s="24">
        <f t="shared" si="0"/>
        <v>6.452646083659301</v>
      </c>
      <c r="F19" s="24">
        <f t="shared" si="0"/>
        <v>6.616016644214099</v>
      </c>
      <c r="G19" s="24">
        <f t="shared" si="0"/>
        <v>6.483664571122224</v>
      </c>
      <c r="H19" s="24">
        <f t="shared" si="0"/>
        <v>6.149744495822309</v>
      </c>
      <c r="I19" s="24">
        <f t="shared" si="0"/>
        <v>5.769211036036639</v>
      </c>
      <c r="J19" s="24">
        <f t="shared" si="0"/>
        <v>5.682220733364195</v>
      </c>
      <c r="K19" s="24">
        <f t="shared" si="0"/>
        <v>5.593046454164908</v>
      </c>
      <c r="L19" s="24">
        <f t="shared" si="0"/>
        <v>5.427790802817057</v>
      </c>
      <c r="M19" s="24">
        <f t="shared" si="0"/>
        <v>5.315166578149231</v>
      </c>
      <c r="N19" s="24">
        <f t="shared" si="1"/>
        <v>5.150905595141915</v>
      </c>
    </row>
    <row r="20" spans="1:14" ht="10.5" customHeight="1">
      <c r="A20" s="21">
        <f t="shared" si="2"/>
        <v>-0.0059</v>
      </c>
      <c r="B20" s="25"/>
      <c r="C20" s="23">
        <f t="shared" si="3"/>
        <v>5</v>
      </c>
      <c r="D20" s="24">
        <f t="shared" si="0"/>
        <v>7.308351481983981</v>
      </c>
      <c r="E20" s="24">
        <f t="shared" si="0"/>
        <v>6.452375399879644</v>
      </c>
      <c r="F20" s="24">
        <f t="shared" si="0"/>
        <v>6.615782500599122</v>
      </c>
      <c r="G20" s="24">
        <f t="shared" si="0"/>
        <v>6.483435111502847</v>
      </c>
      <c r="H20" s="24">
        <f t="shared" si="0"/>
        <v>6.149526853775006</v>
      </c>
      <c r="I20" s="24">
        <f t="shared" si="0"/>
        <v>5.769006861228715</v>
      </c>
      <c r="J20" s="24">
        <f t="shared" si="0"/>
        <v>5.682019637179715</v>
      </c>
      <c r="K20" s="24">
        <f t="shared" si="0"/>
        <v>5.592848513895718</v>
      </c>
      <c r="L20" s="24">
        <f t="shared" si="0"/>
        <v>5.427598711014957</v>
      </c>
      <c r="M20" s="24">
        <f t="shared" si="0"/>
        <v>5.314978472165867</v>
      </c>
      <c r="N20" s="24">
        <f t="shared" si="1"/>
        <v>5.150723302423907</v>
      </c>
    </row>
    <row r="21" spans="1:14" s="32" customFormat="1" ht="10.5" customHeight="1">
      <c r="A21" s="28">
        <f t="shared" si="2"/>
        <v>-0.0059</v>
      </c>
      <c r="B21" s="29"/>
      <c r="C21" s="30">
        <f t="shared" si="3"/>
        <v>6</v>
      </c>
      <c r="D21" s="31">
        <f t="shared" si="0"/>
        <v>7.3080449019892715</v>
      </c>
      <c r="E21" s="31">
        <f t="shared" si="0"/>
        <v>6.452104727454975</v>
      </c>
      <c r="F21" s="31">
        <f t="shared" si="0"/>
        <v>6.615548365270587</v>
      </c>
      <c r="G21" s="31">
        <f t="shared" si="0"/>
        <v>6.483205660004142</v>
      </c>
      <c r="H21" s="31">
        <f t="shared" si="0"/>
        <v>6.1493092194301475</v>
      </c>
      <c r="I21" s="31">
        <f t="shared" si="0"/>
        <v>5.768802693646628</v>
      </c>
      <c r="J21" s="31">
        <f t="shared" si="0"/>
        <v>5.681818548112115</v>
      </c>
      <c r="K21" s="31">
        <f t="shared" si="0"/>
        <v>5.592650580631721</v>
      </c>
      <c r="L21" s="31">
        <f t="shared" si="0"/>
        <v>5.427406626011066</v>
      </c>
      <c r="M21" s="31">
        <f t="shared" si="0"/>
        <v>5.314790372839653</v>
      </c>
      <c r="N21" s="31">
        <f t="shared" si="1"/>
        <v>5.150541016157317</v>
      </c>
    </row>
    <row r="22" spans="1:14" ht="10.5" customHeight="1">
      <c r="A22" s="21">
        <f t="shared" si="2"/>
        <v>-0.0059</v>
      </c>
      <c r="B22" s="25"/>
      <c r="C22" s="23">
        <f t="shared" si="3"/>
        <v>7</v>
      </c>
      <c r="D22" s="24">
        <f t="shared" si="0"/>
        <v>7.307738334855367</v>
      </c>
      <c r="E22" s="24">
        <f t="shared" si="0"/>
        <v>6.451834066384817</v>
      </c>
      <c r="F22" s="24">
        <f t="shared" si="0"/>
        <v>6.615314238228196</v>
      </c>
      <c r="G22" s="24">
        <f t="shared" si="0"/>
        <v>6.482976216625819</v>
      </c>
      <c r="H22" s="24">
        <f t="shared" si="0"/>
        <v>6.149091592787458</v>
      </c>
      <c r="I22" s="24">
        <f t="shared" si="0"/>
        <v>5.768598533290112</v>
      </c>
      <c r="J22" s="24">
        <f t="shared" si="0"/>
        <v>5.681617466161137</v>
      </c>
      <c r="K22" s="24">
        <f t="shared" si="0"/>
        <v>5.5924526543726625</v>
      </c>
      <c r="L22" s="24">
        <f t="shared" si="0"/>
        <v>5.427214547805144</v>
      </c>
      <c r="M22" s="24">
        <f t="shared" si="0"/>
        <v>5.314602280170352</v>
      </c>
      <c r="N22" s="24">
        <f t="shared" si="1"/>
        <v>5.1503587363419125</v>
      </c>
    </row>
    <row r="23" spans="1:14" ht="10.5" customHeight="1">
      <c r="A23" s="21">
        <f t="shared" si="2"/>
        <v>-0.0059</v>
      </c>
      <c r="B23" s="25"/>
      <c r="C23" s="23">
        <f t="shared" si="3"/>
        <v>8</v>
      </c>
      <c r="D23" s="24">
        <f t="shared" si="0"/>
        <v>7.307431780581729</v>
      </c>
      <c r="E23" s="24">
        <f t="shared" si="0"/>
        <v>6.451563416668691</v>
      </c>
      <c r="F23" s="24">
        <f t="shared" si="0"/>
        <v>6.615080119471664</v>
      </c>
      <c r="G23" s="24">
        <f t="shared" si="0"/>
        <v>6.482746781367597</v>
      </c>
      <c r="H23" s="24">
        <f t="shared" si="0"/>
        <v>6.148873973846668</v>
      </c>
      <c r="I23" s="24">
        <f t="shared" si="0"/>
        <v>5.76839438015892</v>
      </c>
      <c r="J23" s="24">
        <f t="shared" si="0"/>
        <v>5.681416391326538</v>
      </c>
      <c r="K23" s="24">
        <f t="shared" si="0"/>
        <v>5.592254735118297</v>
      </c>
      <c r="L23" s="24">
        <f t="shared" si="0"/>
        <v>5.427022476396952</v>
      </c>
      <c r="M23" s="24">
        <f t="shared" si="0"/>
        <v>5.314414194157733</v>
      </c>
      <c r="N23" s="24">
        <f t="shared" si="1"/>
        <v>5.150176462977469</v>
      </c>
    </row>
    <row r="24" spans="1:14" s="33" customFormat="1" ht="10.5" customHeight="1">
      <c r="A24" s="21">
        <f t="shared" si="2"/>
        <v>-0.0059</v>
      </c>
      <c r="B24" s="25"/>
      <c r="C24" s="30">
        <f t="shared" si="3"/>
        <v>9</v>
      </c>
      <c r="D24" s="27">
        <f t="shared" si="0"/>
        <v>7.307125239167819</v>
      </c>
      <c r="E24" s="27">
        <f t="shared" si="0"/>
        <v>6.451292778306122</v>
      </c>
      <c r="F24" s="27">
        <f t="shared" si="0"/>
        <v>6.61484600900069</v>
      </c>
      <c r="G24" s="27">
        <f t="shared" si="0"/>
        <v>6.482517354229183</v>
      </c>
      <c r="H24" s="27">
        <f t="shared" si="0"/>
        <v>6.148656362607504</v>
      </c>
      <c r="I24" s="27">
        <f t="shared" si="0"/>
        <v>5.768190234252794</v>
      </c>
      <c r="J24" s="27">
        <f t="shared" si="0"/>
        <v>5.681215323608062</v>
      </c>
      <c r="K24" s="27">
        <f t="shared" si="0"/>
        <v>5.592056822868379</v>
      </c>
      <c r="L24" s="27">
        <f t="shared" si="0"/>
        <v>5.426830411786245</v>
      </c>
      <c r="M24" s="27">
        <f t="shared" si="0"/>
        <v>5.314226114801554</v>
      </c>
      <c r="N24" s="27">
        <f t="shared" si="1"/>
        <v>5.149994196063756</v>
      </c>
    </row>
    <row r="25" spans="1:14" s="32" customFormat="1" ht="10.5" customHeight="1">
      <c r="A25" s="21">
        <f t="shared" si="2"/>
        <v>-0.0059</v>
      </c>
      <c r="B25" s="25"/>
      <c r="C25" s="34">
        <f t="shared" si="3"/>
        <v>10</v>
      </c>
      <c r="D25" s="24">
        <f t="shared" si="0"/>
        <v>7.3068187106131</v>
      </c>
      <c r="E25" s="24">
        <f t="shared" si="0"/>
        <v>6.451022151296637</v>
      </c>
      <c r="F25" s="24">
        <f t="shared" si="0"/>
        <v>6.614611906814988</v>
      </c>
      <c r="G25" s="24">
        <f t="shared" si="0"/>
        <v>6.4822879352102944</v>
      </c>
      <c r="H25" s="24">
        <f t="shared" si="0"/>
        <v>6.148438759069694</v>
      </c>
      <c r="I25" s="24">
        <f t="shared" si="0"/>
        <v>5.767986095571476</v>
      </c>
      <c r="J25" s="24">
        <f t="shared" si="0"/>
        <v>5.681014263005457</v>
      </c>
      <c r="K25" s="24">
        <f t="shared" si="0"/>
        <v>5.591858917622658</v>
      </c>
      <c r="L25" s="24">
        <f t="shared" si="0"/>
        <v>5.4266383539727885</v>
      </c>
      <c r="M25" s="24">
        <f t="shared" si="0"/>
        <v>5.314038042101583</v>
      </c>
      <c r="N25" s="24">
        <f t="shared" si="1"/>
        <v>5.149811935600547</v>
      </c>
    </row>
    <row r="26" spans="1:14" s="36" customFormat="1" ht="10.5" customHeight="1">
      <c r="A26" s="21">
        <f t="shared" si="2"/>
        <v>-0.0059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7.306512194917026</v>
      </c>
      <c r="E26" s="24">
        <f t="shared" si="4"/>
        <v>6.450751535639755</v>
      </c>
      <c r="F26" s="24">
        <f t="shared" si="4"/>
        <v>6.614377812914256</v>
      </c>
      <c r="G26" s="24">
        <f t="shared" si="4"/>
        <v>6.482058524310639</v>
      </c>
      <c r="H26" s="24">
        <f t="shared" si="4"/>
        <v>6.148221163232964</v>
      </c>
      <c r="I26" s="24">
        <f t="shared" si="4"/>
        <v>5.76778196411471</v>
      </c>
      <c r="J26" s="24">
        <f t="shared" si="4"/>
        <v>5.680813209518469</v>
      </c>
      <c r="K26" s="24">
        <f t="shared" si="4"/>
        <v>5.591661019380886</v>
      </c>
      <c r="L26" s="24">
        <f t="shared" si="4"/>
        <v>5.4264463029563395</v>
      </c>
      <c r="M26" s="24">
        <f t="shared" si="4"/>
        <v>5.313849976057585</v>
      </c>
      <c r="N26" s="24">
        <f t="shared" si="1"/>
        <v>5.149629681587611</v>
      </c>
    </row>
    <row r="27" spans="1:14" s="36" customFormat="1" ht="10.5" customHeight="1">
      <c r="A27" s="37">
        <f t="shared" si="2"/>
        <v>-0.0059</v>
      </c>
      <c r="B27" s="35"/>
      <c r="C27" s="30">
        <f t="shared" si="3"/>
        <v>12</v>
      </c>
      <c r="D27" s="27">
        <f t="shared" si="4"/>
        <v>7.306205692079061</v>
      </c>
      <c r="E27" s="27">
        <f t="shared" si="4"/>
        <v>6.4504809313350036</v>
      </c>
      <c r="F27" s="27">
        <f t="shared" si="4"/>
        <v>6.614143727298211</v>
      </c>
      <c r="G27" s="27">
        <f t="shared" si="4"/>
        <v>6.481829121529935</v>
      </c>
      <c r="H27" s="27">
        <f t="shared" si="4"/>
        <v>6.148003575097042</v>
      </c>
      <c r="I27" s="27">
        <f t="shared" si="4"/>
        <v>5.767577839882246</v>
      </c>
      <c r="J27" s="27">
        <f t="shared" si="4"/>
        <v>5.680612163146852</v>
      </c>
      <c r="K27" s="27">
        <f t="shared" si="4"/>
        <v>5.59146312814282</v>
      </c>
      <c r="L27" s="27">
        <f t="shared" si="4"/>
        <v>5.4262542587366545</v>
      </c>
      <c r="M27" s="27">
        <f t="shared" si="4"/>
        <v>5.313661916669323</v>
      </c>
      <c r="N27" s="27">
        <f t="shared" si="1"/>
        <v>5.149447434024722</v>
      </c>
    </row>
    <row r="28" spans="1:14" s="36" customFormat="1" ht="10.5" customHeight="1">
      <c r="A28" s="37">
        <f t="shared" si="2"/>
        <v>-0.0059</v>
      </c>
      <c r="B28" s="35"/>
      <c r="C28" s="34">
        <f t="shared" si="3"/>
        <v>13</v>
      </c>
      <c r="D28" s="24">
        <f t="shared" si="4"/>
        <v>7.305899202098666</v>
      </c>
      <c r="E28" s="24">
        <f t="shared" si="4"/>
        <v>6.450210338381899</v>
      </c>
      <c r="F28" s="24">
        <f t="shared" si="4"/>
        <v>6.613909649966549</v>
      </c>
      <c r="G28" s="24">
        <f t="shared" si="4"/>
        <v>6.481599726867888</v>
      </c>
      <c r="H28" s="24">
        <f t="shared" si="4"/>
        <v>6.147785994661657</v>
      </c>
      <c r="I28" s="24">
        <f t="shared" si="4"/>
        <v>5.767373722873822</v>
      </c>
      <c r="J28" s="24">
        <f t="shared" si="4"/>
        <v>5.680411123890346</v>
      </c>
      <c r="K28" s="24">
        <f t="shared" si="4"/>
        <v>5.591265243908204</v>
      </c>
      <c r="L28" s="24">
        <f t="shared" si="4"/>
        <v>5.426062221313496</v>
      </c>
      <c r="M28" s="24">
        <f t="shared" si="4"/>
        <v>5.3134738639365615</v>
      </c>
      <c r="N28" s="24">
        <f t="shared" si="1"/>
        <v>5.14926519291165</v>
      </c>
    </row>
    <row r="29" spans="1:14" s="36" customFormat="1" ht="10.5" customHeight="1">
      <c r="A29" s="38">
        <f t="shared" si="2"/>
        <v>-0.0059</v>
      </c>
      <c r="B29" s="35"/>
      <c r="C29" s="34">
        <f t="shared" si="3"/>
        <v>14</v>
      </c>
      <c r="D29" s="24">
        <f t="shared" si="4"/>
        <v>7.305592724975301</v>
      </c>
      <c r="E29" s="24">
        <f t="shared" si="4"/>
        <v>6.449939756779974</v>
      </c>
      <c r="F29" s="24">
        <f t="shared" si="4"/>
        <v>6.6136755809189856</v>
      </c>
      <c r="G29" s="24">
        <f t="shared" si="4"/>
        <v>6.481370340324219</v>
      </c>
      <c r="H29" s="24">
        <f t="shared" si="4"/>
        <v>6.1475684219265325</v>
      </c>
      <c r="I29" s="24">
        <f t="shared" si="4"/>
        <v>5.7671696130891865</v>
      </c>
      <c r="J29" s="24">
        <f t="shared" si="4"/>
        <v>5.680210091748708</v>
      </c>
      <c r="K29" s="24">
        <f t="shared" si="4"/>
        <v>5.591067366676796</v>
      </c>
      <c r="L29" s="24">
        <f t="shared" si="4"/>
        <v>5.425870190686623</v>
      </c>
      <c r="M29" s="24">
        <f t="shared" si="4"/>
        <v>5.313285817859065</v>
      </c>
      <c r="N29" s="24">
        <f t="shared" si="1"/>
        <v>5.149082958248169</v>
      </c>
    </row>
    <row r="30" spans="1:14" s="36" customFormat="1" ht="10.5" customHeight="1">
      <c r="A30" s="38">
        <f t="shared" si="2"/>
        <v>-0.0059</v>
      </c>
      <c r="B30" s="35"/>
      <c r="C30" s="30">
        <f t="shared" si="3"/>
        <v>15</v>
      </c>
      <c r="D30" s="27">
        <f t="shared" si="4"/>
        <v>7.30528626070843</v>
      </c>
      <c r="E30" s="27">
        <f>100000*LVT/E$11*((1+E$12/100)^((DAYS360(E$6,$L$2)+$C30-1)/360)*((1+$A30)^(($C30-15)/30)))/100000</f>
        <v>6.449669186528753</v>
      </c>
      <c r="F30" s="27">
        <f t="shared" si="4"/>
        <v>6.613441520155225</v>
      </c>
      <c r="G30" s="27">
        <f t="shared" si="4"/>
        <v>6.4811409618986335</v>
      </c>
      <c r="H30" s="27">
        <f t="shared" si="4"/>
        <v>6.147350856891402</v>
      </c>
      <c r="I30" s="27">
        <f t="shared" si="4"/>
        <v>5.766965510528083</v>
      </c>
      <c r="J30" s="27">
        <f t="shared" si="4"/>
        <v>5.680009066721682</v>
      </c>
      <c r="K30" s="27">
        <f t="shared" si="4"/>
        <v>5.590869496448347</v>
      </c>
      <c r="L30" s="27">
        <f>100000*LVT/L$11*((1+L$12/100)^((DAYS360(L$6,$L$2)+$C30-1)/360)*((1+$A30)^(($C30-15)/30)))/100000</f>
        <v>5.425678166855796</v>
      </c>
      <c r="M30" s="27">
        <f t="shared" si="4"/>
        <v>5.3130977784366</v>
      </c>
      <c r="N30" s="27">
        <f t="shared" si="1"/>
        <v>5.1489007300340495</v>
      </c>
    </row>
    <row r="31" spans="1:14" s="36" customFormat="1" ht="10.5" customHeight="1">
      <c r="A31" s="38">
        <f t="shared" si="2"/>
        <v>-0.0059</v>
      </c>
      <c r="B31" s="39"/>
      <c r="C31" s="34">
        <f t="shared" si="3"/>
        <v>16</v>
      </c>
      <c r="D31" s="24">
        <f t="shared" si="4"/>
        <v>7.304979809297506</v>
      </c>
      <c r="E31" s="24">
        <f t="shared" si="4"/>
        <v>6.44939862762775</v>
      </c>
      <c r="F31" s="24">
        <f t="shared" si="4"/>
        <v>6.613207467674973</v>
      </c>
      <c r="G31" s="24">
        <f t="shared" si="4"/>
        <v>6.480911591590849</v>
      </c>
      <c r="H31" s="24">
        <f t="shared" si="4"/>
        <v>6.147133299555989</v>
      </c>
      <c r="I31" s="24">
        <f t="shared" si="4"/>
        <v>5.766761415190251</v>
      </c>
      <c r="J31" s="24">
        <f t="shared" si="4"/>
        <v>5.679808048809015</v>
      </c>
      <c r="K31" s="24">
        <f t="shared" si="4"/>
        <v>5.590671633222607</v>
      </c>
      <c r="L31" s="24">
        <f t="shared" si="4"/>
        <v>5.42548614982077</v>
      </c>
      <c r="M31" s="24">
        <f t="shared" si="4"/>
        <v>5.31290974566893</v>
      </c>
      <c r="N31" s="24">
        <f t="shared" si="1"/>
        <v>5.148718508269062</v>
      </c>
    </row>
    <row r="32" spans="1:14" s="36" customFormat="1" ht="10.5" customHeight="1">
      <c r="A32" s="38">
        <f t="shared" si="2"/>
        <v>-0.0059</v>
      </c>
      <c r="B32" s="39"/>
      <c r="C32" s="34">
        <f t="shared" si="3"/>
        <v>17</v>
      </c>
      <c r="D32" s="24">
        <f t="shared" si="4"/>
        <v>7.3046733707419955</v>
      </c>
      <c r="E32" s="24">
        <f t="shared" si="4"/>
        <v>6.449128080076497</v>
      </c>
      <c r="F32" s="24">
        <f t="shared" si="4"/>
        <v>6.612973423477935</v>
      </c>
      <c r="G32" s="24">
        <f t="shared" si="4"/>
        <v>6.480682229400575</v>
      </c>
      <c r="H32" s="24">
        <f t="shared" si="4"/>
        <v>6.14691574992002</v>
      </c>
      <c r="I32" s="24">
        <f t="shared" si="4"/>
        <v>5.766557327075444</v>
      </c>
      <c r="J32" s="24">
        <f t="shared" si="4"/>
        <v>5.679607038010458</v>
      </c>
      <c r="K32" s="24">
        <f t="shared" si="4"/>
        <v>5.590473776999331</v>
      </c>
      <c r="L32" s="24">
        <f t="shared" si="4"/>
        <v>5.42529413958131</v>
      </c>
      <c r="M32" s="24">
        <f t="shared" si="4"/>
        <v>5.312721719555816</v>
      </c>
      <c r="N32" s="24">
        <f t="shared" si="1"/>
        <v>5.148536292952981</v>
      </c>
    </row>
    <row r="33" spans="1:14" s="36" customFormat="1" ht="10.5" customHeight="1">
      <c r="A33" s="38">
        <f t="shared" si="2"/>
        <v>-0.0059</v>
      </c>
      <c r="B33" s="39"/>
      <c r="C33" s="30">
        <f t="shared" si="3"/>
        <v>18</v>
      </c>
      <c r="D33" s="27">
        <f t="shared" si="4"/>
        <v>7.304366945041362</v>
      </c>
      <c r="E33" s="27">
        <f t="shared" si="4"/>
        <v>6.448857543874519</v>
      </c>
      <c r="F33" s="27">
        <f t="shared" si="4"/>
        <v>6.6127393875638205</v>
      </c>
      <c r="G33" s="27">
        <f t="shared" si="4"/>
        <v>6.4804528753275275</v>
      </c>
      <c r="H33" s="27">
        <f t="shared" si="4"/>
        <v>6.146698207983227</v>
      </c>
      <c r="I33" s="27">
        <f t="shared" si="4"/>
        <v>5.766353246183398</v>
      </c>
      <c r="J33" s="27">
        <f t="shared" si="4"/>
        <v>5.679406034325756</v>
      </c>
      <c r="K33" s="27">
        <f t="shared" si="4"/>
        <v>5.59027592777827</v>
      </c>
      <c r="L33" s="27">
        <f t="shared" si="4"/>
        <v>5.425102136137173</v>
      </c>
      <c r="M33" s="27">
        <f t="shared" si="4"/>
        <v>5.312533700097025</v>
      </c>
      <c r="N33" s="27">
        <f t="shared" si="1"/>
        <v>5.148354084085576</v>
      </c>
    </row>
    <row r="34" spans="1:14" s="36" customFormat="1" ht="10.5" customHeight="1">
      <c r="A34" s="38">
        <f t="shared" si="2"/>
        <v>-0.0059</v>
      </c>
      <c r="B34" s="39"/>
      <c r="C34" s="34">
        <f t="shared" si="3"/>
        <v>19</v>
      </c>
      <c r="D34" s="24">
        <f t="shared" si="4"/>
        <v>7.3040605321950585</v>
      </c>
      <c r="E34" s="24">
        <f t="shared" si="4"/>
        <v>6.448587019021333</v>
      </c>
      <c r="F34" s="24">
        <f t="shared" si="4"/>
        <v>6.612505359932335</v>
      </c>
      <c r="G34" s="24">
        <f t="shared" si="4"/>
        <v>6.480223529371415</v>
      </c>
      <c r="H34" s="24">
        <f t="shared" si="4"/>
        <v>6.146480673745332</v>
      </c>
      <c r="I34" s="24">
        <f t="shared" si="4"/>
        <v>5.766149172513862</v>
      </c>
      <c r="J34" s="24">
        <f t="shared" si="4"/>
        <v>5.679205037754661</v>
      </c>
      <c r="K34" s="24">
        <f t="shared" si="4"/>
        <v>5.5900780855591785</v>
      </c>
      <c r="L34" s="24">
        <f t="shared" si="4"/>
        <v>5.424910139488119</v>
      </c>
      <c r="M34" s="24">
        <f t="shared" si="4"/>
        <v>5.312345687292325</v>
      </c>
      <c r="N34" s="24">
        <f t="shared" si="1"/>
        <v>5.14817188166662</v>
      </c>
    </row>
    <row r="35" spans="1:14" s="36" customFormat="1" ht="10.5" customHeight="1">
      <c r="A35" s="38">
        <f t="shared" si="2"/>
        <v>-0.0059</v>
      </c>
      <c r="B35" s="39"/>
      <c r="C35" s="34">
        <f t="shared" si="3"/>
        <v>20</v>
      </c>
      <c r="D35" s="24">
        <f t="shared" si="4"/>
        <v>7.303754132202551</v>
      </c>
      <c r="E35" s="24">
        <f t="shared" si="4"/>
        <v>6.448316505516468</v>
      </c>
      <c r="F35" s="24">
        <f t="shared" si="4"/>
        <v>6.612271340583188</v>
      </c>
      <c r="G35" s="24">
        <f t="shared" si="4"/>
        <v>6.479994191531951</v>
      </c>
      <c r="H35" s="24">
        <f t="shared" si="4"/>
        <v>6.146263147206066</v>
      </c>
      <c r="I35" s="24">
        <f t="shared" si="4"/>
        <v>5.765945106066578</v>
      </c>
      <c r="J35" s="24">
        <f t="shared" si="4"/>
        <v>5.679004048296917</v>
      </c>
      <c r="K35" s="24">
        <f t="shared" si="4"/>
        <v>5.589880250341804</v>
      </c>
      <c r="L35" s="24">
        <f t="shared" si="4"/>
        <v>5.424718149633908</v>
      </c>
      <c r="M35" s="24">
        <f t="shared" si="4"/>
        <v>5.312157681141476</v>
      </c>
      <c r="N35" s="24">
        <f t="shared" si="1"/>
        <v>5.147989685695884</v>
      </c>
    </row>
    <row r="36" spans="1:14" s="36" customFormat="1" ht="10.5" customHeight="1">
      <c r="A36" s="38">
        <f t="shared" si="2"/>
        <v>-0.0059</v>
      </c>
      <c r="B36" s="39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7.303447745063299</v>
      </c>
      <c r="E36" s="27">
        <f t="shared" si="5"/>
        <v>6.448046003359446</v>
      </c>
      <c r="F36" s="27">
        <f t="shared" si="5"/>
        <v>6.612037329516084</v>
      </c>
      <c r="G36" s="27">
        <f t="shared" si="5"/>
        <v>6.479764861808852</v>
      </c>
      <c r="H36" s="27">
        <f t="shared" si="5"/>
        <v>6.146045628365156</v>
      </c>
      <c r="I36" s="27">
        <f t="shared" si="5"/>
        <v>5.765741046841294</v>
      </c>
      <c r="J36" s="27">
        <f t="shared" si="5"/>
        <v>5.678803065952276</v>
      </c>
      <c r="K36" s="27">
        <f t="shared" si="5"/>
        <v>5.5896824221259</v>
      </c>
      <c r="L36" s="27">
        <f t="shared" si="5"/>
        <v>5.424526166574296</v>
      </c>
      <c r="M36" s="27">
        <f t="shared" si="5"/>
        <v>5.311969681644245</v>
      </c>
      <c r="N36" s="27">
        <f t="shared" si="1"/>
        <v>5.147807496173139</v>
      </c>
    </row>
    <row r="37" spans="1:14" s="36" customFormat="1" ht="10.5" customHeight="1">
      <c r="A37" s="38">
        <f t="shared" si="2"/>
        <v>-0.0059</v>
      </c>
      <c r="B37" s="39"/>
      <c r="C37" s="34">
        <f t="shared" si="3"/>
        <v>22</v>
      </c>
      <c r="D37" s="24">
        <f t="shared" si="5"/>
        <v>7.303141370776762</v>
      </c>
      <c r="E37" s="24">
        <f t="shared" si="5"/>
        <v>6.447775512549791</v>
      </c>
      <c r="F37" s="24">
        <f t="shared" si="5"/>
        <v>6.611803326730728</v>
      </c>
      <c r="G37" s="24">
        <f t="shared" si="5"/>
        <v>6.479535540201828</v>
      </c>
      <c r="H37" s="24">
        <f t="shared" si="5"/>
        <v>6.14582811722233</v>
      </c>
      <c r="I37" s="24">
        <f t="shared" si="5"/>
        <v>5.76553699483775</v>
      </c>
      <c r="J37" s="24">
        <f t="shared" si="5"/>
        <v>5.678602090720484</v>
      </c>
      <c r="K37" s="24">
        <f t="shared" si="5"/>
        <v>5.589484600911223</v>
      </c>
      <c r="L37" s="24">
        <f t="shared" si="5"/>
        <v>5.424334190309047</v>
      </c>
      <c r="M37" s="24">
        <f t="shared" si="5"/>
        <v>5.3117816888003935</v>
      </c>
      <c r="N37" s="24">
        <f t="shared" si="1"/>
        <v>5.147625313098159</v>
      </c>
    </row>
    <row r="38" spans="1:14" s="36" customFormat="1" ht="10.5" customHeight="1">
      <c r="A38" s="38">
        <f t="shared" si="2"/>
        <v>-0.0059</v>
      </c>
      <c r="B38" s="39"/>
      <c r="C38" s="34">
        <f t="shared" si="3"/>
        <v>23</v>
      </c>
      <c r="D38" s="24">
        <f t="shared" si="5"/>
        <v>7.302835009342403</v>
      </c>
      <c r="E38" s="24">
        <f t="shared" si="5"/>
        <v>6.44750503308703</v>
      </c>
      <c r="F38" s="24">
        <f t="shared" si="5"/>
        <v>6.611569332226833</v>
      </c>
      <c r="G38" s="24">
        <f t="shared" si="5"/>
        <v>6.4793062267105945</v>
      </c>
      <c r="H38" s="24">
        <f t="shared" si="5"/>
        <v>6.145610613777315</v>
      </c>
      <c r="I38" s="24">
        <f t="shared" si="5"/>
        <v>5.76533295005569</v>
      </c>
      <c r="J38" s="24">
        <f t="shared" si="5"/>
        <v>5.678401122601291</v>
      </c>
      <c r="K38" s="24">
        <f t="shared" si="5"/>
        <v>5.589286786697521</v>
      </c>
      <c r="L38" s="24">
        <f t="shared" si="5"/>
        <v>5.424142220837919</v>
      </c>
      <c r="M38" s="24">
        <f t="shared" si="5"/>
        <v>5.311593702609687</v>
      </c>
      <c r="N38" s="24">
        <f t="shared" si="1"/>
        <v>5.147443136470716</v>
      </c>
    </row>
    <row r="39" spans="1:14" s="36" customFormat="1" ht="10.5" customHeight="1">
      <c r="A39" s="38">
        <f t="shared" si="2"/>
        <v>-0.0059</v>
      </c>
      <c r="B39" s="39"/>
      <c r="C39" s="30">
        <f t="shared" si="3"/>
        <v>24</v>
      </c>
      <c r="D39" s="27">
        <f t="shared" si="5"/>
        <v>7.302528660759681</v>
      </c>
      <c r="E39" s="27">
        <f t="shared" si="5"/>
        <v>6.447234564970679</v>
      </c>
      <c r="F39" s="27">
        <f t="shared" si="5"/>
        <v>6.611335346004097</v>
      </c>
      <c r="G39" s="27">
        <f t="shared" si="5"/>
        <v>6.4790769213348565</v>
      </c>
      <c r="H39" s="27">
        <f t="shared" si="5"/>
        <v>6.145393118029838</v>
      </c>
      <c r="I39" s="27">
        <f t="shared" si="5"/>
        <v>5.7651289124948635</v>
      </c>
      <c r="J39" s="27">
        <f t="shared" si="5"/>
        <v>5.678200161594443</v>
      </c>
      <c r="K39" s="27">
        <f t="shared" si="5"/>
        <v>5.589088979484544</v>
      </c>
      <c r="L39" s="27">
        <f t="shared" si="5"/>
        <v>5.423950258160671</v>
      </c>
      <c r="M39" s="27">
        <f t="shared" si="5"/>
        <v>5.3114057230718945</v>
      </c>
      <c r="N39" s="27">
        <f t="shared" si="1"/>
        <v>5.1472609662905775</v>
      </c>
    </row>
    <row r="40" spans="1:14" s="36" customFormat="1" ht="10.5" customHeight="1">
      <c r="A40" s="38">
        <f t="shared" si="2"/>
        <v>-0.0059</v>
      </c>
      <c r="B40" s="39"/>
      <c r="C40" s="34">
        <f t="shared" si="3"/>
        <v>25</v>
      </c>
      <c r="D40" s="24">
        <f t="shared" si="5"/>
        <v>7.30222232502806</v>
      </c>
      <c r="E40" s="24">
        <f t="shared" si="5"/>
        <v>6.446964108200272</v>
      </c>
      <c r="F40" s="24">
        <f t="shared" si="5"/>
        <v>6.611101368062236</v>
      </c>
      <c r="G40" s="24">
        <f t="shared" si="5"/>
        <v>6.478847624074338</v>
      </c>
      <c r="H40" s="24">
        <f t="shared" si="5"/>
        <v>6.145175629979626</v>
      </c>
      <c r="I40" s="24">
        <f t="shared" si="5"/>
        <v>5.764924882155013</v>
      </c>
      <c r="J40" s="24">
        <f t="shared" si="5"/>
        <v>5.677999207699692</v>
      </c>
      <c r="K40" s="24">
        <f t="shared" si="5"/>
        <v>5.588891179272053</v>
      </c>
      <c r="L40" s="24">
        <f t="shared" si="5"/>
        <v>5.423758302277065</v>
      </c>
      <c r="M40" s="24">
        <f t="shared" si="5"/>
        <v>5.311217750186775</v>
      </c>
      <c r="N40" s="24">
        <f t="shared" si="1"/>
        <v>5.147078802557522</v>
      </c>
    </row>
    <row r="41" spans="1:14" s="36" customFormat="1" ht="10.5" customHeight="1">
      <c r="A41" s="38">
        <f t="shared" si="2"/>
        <v>-0.0059</v>
      </c>
      <c r="B41" s="39"/>
      <c r="C41" s="34">
        <f t="shared" si="3"/>
        <v>26</v>
      </c>
      <c r="D41" s="24">
        <f t="shared" si="5"/>
        <v>7.3019160021469975</v>
      </c>
      <c r="E41" s="24">
        <f t="shared" si="5"/>
        <v>6.446693662775328</v>
      </c>
      <c r="F41" s="24">
        <f t="shared" si="5"/>
        <v>6.610867398400952</v>
      </c>
      <c r="G41" s="24">
        <f t="shared" si="5"/>
        <v>6.4786183349287425</v>
      </c>
      <c r="H41" s="24">
        <f t="shared" si="5"/>
        <v>6.14495814962641</v>
      </c>
      <c r="I41" s="24">
        <f t="shared" si="5"/>
        <v>5.764720859035882</v>
      </c>
      <c r="J41" s="24">
        <f t="shared" si="5"/>
        <v>5.6777982609167825</v>
      </c>
      <c r="K41" s="24">
        <f t="shared" si="5"/>
        <v>5.588693386059792</v>
      </c>
      <c r="L41" s="24">
        <f t="shared" si="5"/>
        <v>5.423566353186857</v>
      </c>
      <c r="M41" s="24">
        <f t="shared" si="5"/>
        <v>5.311029783954093</v>
      </c>
      <c r="N41" s="24">
        <f t="shared" si="1"/>
        <v>5.1468966452713145</v>
      </c>
    </row>
    <row r="42" spans="1:14" s="36" customFormat="1" ht="10.5" customHeight="1">
      <c r="A42" s="38">
        <f t="shared" si="2"/>
        <v>-0.0059</v>
      </c>
      <c r="B42" s="39"/>
      <c r="C42" s="30">
        <f t="shared" si="3"/>
        <v>27</v>
      </c>
      <c r="D42" s="27">
        <f t="shared" si="5"/>
        <v>7.301609692115954</v>
      </c>
      <c r="E42" s="27">
        <f t="shared" si="5"/>
        <v>6.4464232286953695</v>
      </c>
      <c r="F42" s="27">
        <f t="shared" si="5"/>
        <v>6.610633437019951</v>
      </c>
      <c r="G42" s="27">
        <f t="shared" si="5"/>
        <v>6.47838905389779</v>
      </c>
      <c r="H42" s="27">
        <f t="shared" si="5"/>
        <v>6.1447406769699136</v>
      </c>
      <c r="I42" s="27">
        <f t="shared" si="5"/>
        <v>5.764516843137214</v>
      </c>
      <c r="J42" s="27">
        <f t="shared" si="5"/>
        <v>5.677597321245465</v>
      </c>
      <c r="K42" s="27">
        <f t="shared" si="5"/>
        <v>5.5884955998475165</v>
      </c>
      <c r="L42" s="27">
        <f t="shared" si="5"/>
        <v>5.4233744108898065</v>
      </c>
      <c r="M42" s="27">
        <f t="shared" si="5"/>
        <v>5.310841824373619</v>
      </c>
      <c r="N42" s="27">
        <f t="shared" si="1"/>
        <v>5.146714494431732</v>
      </c>
    </row>
    <row r="43" spans="1:14" s="36" customFormat="1" ht="10.5" customHeight="1">
      <c r="A43" s="38">
        <f t="shared" si="2"/>
        <v>-0.0059</v>
      </c>
      <c r="B43" s="39"/>
      <c r="C43" s="34">
        <f t="shared" si="3"/>
        <v>28</v>
      </c>
      <c r="D43" s="24">
        <f t="shared" si="5"/>
        <v>7.301303394934394</v>
      </c>
      <c r="E43" s="24">
        <f t="shared" si="5"/>
        <v>6.446152805959924</v>
      </c>
      <c r="F43" s="24">
        <f t="shared" si="5"/>
        <v>6.610399483918943</v>
      </c>
      <c r="G43" s="24">
        <f t="shared" si="5"/>
        <v>6.478159780981185</v>
      </c>
      <c r="H43" s="24">
        <f t="shared" si="5"/>
        <v>6.144523212009866</v>
      </c>
      <c r="I43" s="24">
        <f t="shared" si="5"/>
        <v>5.764312834458755</v>
      </c>
      <c r="J43" s="24">
        <f t="shared" si="5"/>
        <v>5.6773963886854855</v>
      </c>
      <c r="K43" s="24">
        <f t="shared" si="5"/>
        <v>5.588297820634977</v>
      </c>
      <c r="L43" s="24">
        <f t="shared" si="5"/>
        <v>5.423182475385677</v>
      </c>
      <c r="M43" s="24">
        <f t="shared" si="5"/>
        <v>5.310653871445111</v>
      </c>
      <c r="N43" s="24">
        <f t="shared" si="1"/>
        <v>5.146532350038544</v>
      </c>
    </row>
    <row r="44" spans="1:14" s="32" customFormat="1" ht="11.25" customHeight="1">
      <c r="A44" s="40"/>
      <c r="B44" s="41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2"/>
    </row>
    <row r="45" spans="1:19" ht="13.5" customHeight="1">
      <c r="A45" s="40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3"/>
      <c r="P45" s="43"/>
      <c r="Q45" s="43"/>
      <c r="R45" s="43"/>
      <c r="S45" s="43"/>
    </row>
    <row r="46" spans="1:19" ht="21.75" customHeight="1">
      <c r="A46" s="40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3"/>
      <c r="P46" s="43"/>
      <c r="Q46" s="43"/>
      <c r="R46" s="43"/>
      <c r="S46" s="43"/>
    </row>
    <row r="47" spans="1:13" ht="7.5" customHeight="1">
      <c r="A47" s="4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0"/>
      <c r="B48" s="13" t="s">
        <v>15</v>
      </c>
      <c r="C48" s="13">
        <f>'[1]Forsendur'!C3</f>
        <v>6644</v>
      </c>
      <c r="D48" s="12"/>
      <c r="E48" s="12"/>
      <c r="F48" s="7"/>
      <c r="G48" s="7"/>
      <c r="H48" s="7"/>
      <c r="I48" s="7"/>
      <c r="J48" s="7"/>
      <c r="K48" s="44"/>
      <c r="L48" s="44"/>
      <c r="M48" s="44"/>
      <c r="O48" s="43"/>
      <c r="P48" s="43"/>
      <c r="Q48" s="43"/>
      <c r="R48" s="43"/>
      <c r="S48" s="43"/>
    </row>
    <row r="49" spans="1:19" ht="10.5" customHeight="1">
      <c r="A49" s="40"/>
      <c r="B49" s="13"/>
      <c r="C49" s="45">
        <f>'[1]Forsendur'!C4</f>
        <v>336.5</v>
      </c>
      <c r="D49" s="12"/>
      <c r="E49" s="12"/>
      <c r="F49" s="7"/>
      <c r="G49" s="7"/>
      <c r="H49" s="7"/>
      <c r="I49" s="7"/>
      <c r="J49" s="7"/>
      <c r="K49" s="44"/>
      <c r="L49" s="44"/>
      <c r="M49" s="44"/>
      <c r="O49" s="43"/>
      <c r="P49" s="43"/>
      <c r="Q49" s="43"/>
      <c r="R49" s="43"/>
      <c r="S49" s="43"/>
    </row>
    <row r="50" spans="1:19" ht="10.5" customHeight="1">
      <c r="A50" s="40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6">
        <v>172.1</v>
      </c>
      <c r="L50" s="46">
        <v>174.2</v>
      </c>
      <c r="M50" s="46">
        <v>181.7</v>
      </c>
      <c r="N50" s="46">
        <v>202.8</v>
      </c>
      <c r="O50" s="43"/>
      <c r="P50" s="43"/>
      <c r="Q50" s="43"/>
      <c r="R50" s="43"/>
      <c r="S50" s="43"/>
    </row>
    <row r="51" spans="1:19" ht="10.5" customHeight="1">
      <c r="A51" s="40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3"/>
      <c r="P51" s="43"/>
      <c r="Q51" s="43"/>
      <c r="R51" s="43"/>
      <c r="S51" s="43"/>
    </row>
    <row r="52" spans="1:14" ht="10.5" customHeight="1">
      <c r="A52" s="40"/>
      <c r="B52" s="13" t="s">
        <v>20</v>
      </c>
      <c r="C52" s="16">
        <f>'[1]Forsendur'!C7</f>
        <v>-0.0059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0"/>
      <c r="B53" s="13" t="str">
        <f>B14</f>
        <v>Lækkun vísitölu</v>
      </c>
      <c r="C53" s="16">
        <f>Verdb_raun</f>
        <v>-0.0059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-0.0059</v>
      </c>
      <c r="B55" s="22" t="str">
        <f>B16</f>
        <v>Dagsetning...</v>
      </c>
      <c r="C55" s="47">
        <v>1</v>
      </c>
      <c r="D55" s="24">
        <f aca="true" t="shared" si="7" ref="D55:J64">100000*LVT/D$50*((1+D$51/100)^((DAYS360(D$45,$L$2)+$C55-1)/360)*((1+$A55)^(($C55-15)/30)))/100000</f>
        <v>5.008055885712577</v>
      </c>
      <c r="E55" s="24">
        <f t="shared" si="7"/>
        <v>4.242507423417508</v>
      </c>
      <c r="F55" s="24">
        <f t="shared" si="7"/>
        <v>4.036990809128409</v>
      </c>
      <c r="G55" s="24">
        <f t="shared" si="7"/>
        <v>3.9702734025944832</v>
      </c>
      <c r="H55" s="24">
        <f t="shared" si="7"/>
        <v>3.8976937970601733</v>
      </c>
      <c r="I55" s="24">
        <f t="shared" si="7"/>
        <v>3.8791964617163663</v>
      </c>
      <c r="J55" s="24">
        <f t="shared" si="7"/>
        <v>3.806110849822858</v>
      </c>
      <c r="K55" s="24">
        <f aca="true" t="shared" si="8" ref="K55:N82">100000*NVT/K$50*((1+K$51/100)^((DAYS360(K$45,$L$2)+$C55-1)/360)*((1+$A55)^(($C55-15)/30)))/100000</f>
        <v>3.7189228327925843</v>
      </c>
      <c r="L55" s="24">
        <f t="shared" si="8"/>
        <v>3.5759658945029233</v>
      </c>
      <c r="M55" s="24">
        <f t="shared" si="8"/>
        <v>3.1365920027425016</v>
      </c>
      <c r="N55" s="24">
        <f t="shared" si="8"/>
        <v>2.4168205477345643</v>
      </c>
    </row>
    <row r="56" spans="1:14" ht="10.5" customHeight="1">
      <c r="A56" s="21">
        <f t="shared" si="6"/>
        <v>-0.0059</v>
      </c>
      <c r="B56" s="48"/>
      <c r="C56" s="47">
        <f aca="true" t="shared" si="9" ref="C56:C82">C55+1</f>
        <v>2</v>
      </c>
      <c r="D56" s="24">
        <f t="shared" si="7"/>
        <v>5.0078786485059394</v>
      </c>
      <c r="E56" s="24">
        <f t="shared" si="7"/>
        <v>4.242245580157126</v>
      </c>
      <c r="F56" s="24">
        <f t="shared" si="7"/>
        <v>4.036714920373073</v>
      </c>
      <c r="G56" s="24">
        <f t="shared" si="7"/>
        <v>3.9700020733199874</v>
      </c>
      <c r="H56" s="24">
        <f t="shared" si="7"/>
        <v>3.897427427890364</v>
      </c>
      <c r="I56" s="24">
        <f t="shared" si="7"/>
        <v>3.878931356658137</v>
      </c>
      <c r="J56" s="24">
        <f t="shared" si="7"/>
        <v>3.80585073944989</v>
      </c>
      <c r="K56" s="24">
        <f t="shared" si="8"/>
        <v>3.7186686808660516</v>
      </c>
      <c r="L56" s="24">
        <f t="shared" si="8"/>
        <v>3.575721512282006</v>
      </c>
      <c r="M56" s="24">
        <f t="shared" si="8"/>
        <v>3.136377647420791</v>
      </c>
      <c r="N56" s="24">
        <f t="shared" si="8"/>
        <v>2.4166553817373364</v>
      </c>
    </row>
    <row r="57" spans="1:14" ht="10.5" customHeight="1">
      <c r="A57" s="21">
        <f t="shared" si="6"/>
        <v>-0.0059</v>
      </c>
      <c r="B57" s="48"/>
      <c r="C57" s="49">
        <f t="shared" si="9"/>
        <v>3</v>
      </c>
      <c r="D57" s="27">
        <f t="shared" si="7"/>
        <v>5.007701417571798</v>
      </c>
      <c r="E57" s="27">
        <f t="shared" si="7"/>
        <v>4.241983753057446</v>
      </c>
      <c r="F57" s="27">
        <f t="shared" si="7"/>
        <v>4.036439050472028</v>
      </c>
      <c r="G57" s="27">
        <f t="shared" si="7"/>
        <v>3.9697307625881875</v>
      </c>
      <c r="H57" s="27">
        <f t="shared" si="7"/>
        <v>3.897161076924276</v>
      </c>
      <c r="I57" s="27">
        <f t="shared" si="7"/>
        <v>3.8786662697172387</v>
      </c>
      <c r="J57" s="27">
        <f t="shared" si="7"/>
        <v>3.8055906468529166</v>
      </c>
      <c r="K57" s="27">
        <f t="shared" si="8"/>
        <v>3.7184145463083125</v>
      </c>
      <c r="L57" s="27">
        <f t="shared" si="8"/>
        <v>3.5754771467622164</v>
      </c>
      <c r="M57" s="27">
        <f t="shared" si="8"/>
        <v>3.1361633067481645</v>
      </c>
      <c r="N57" s="27">
        <f t="shared" si="8"/>
        <v>2.4164902270275865</v>
      </c>
    </row>
    <row r="58" spans="1:14" ht="10.5" customHeight="1">
      <c r="A58" s="21">
        <f t="shared" si="6"/>
        <v>-0.0059</v>
      </c>
      <c r="B58" s="48"/>
      <c r="C58" s="47">
        <f t="shared" si="9"/>
        <v>4</v>
      </c>
      <c r="D58" s="24">
        <f t="shared" si="7"/>
        <v>5.007524192909939</v>
      </c>
      <c r="E58" s="24">
        <f t="shared" si="7"/>
        <v>4.241721942117469</v>
      </c>
      <c r="F58" s="24">
        <f t="shared" si="7"/>
        <v>4.036163199423987</v>
      </c>
      <c r="G58" s="24">
        <f t="shared" si="7"/>
        <v>3.969459470397817</v>
      </c>
      <c r="H58" s="24">
        <f t="shared" si="7"/>
        <v>3.896894744160668</v>
      </c>
      <c r="I58" s="24">
        <f t="shared" si="7"/>
        <v>3.8784012008924345</v>
      </c>
      <c r="J58" s="24">
        <f t="shared" si="7"/>
        <v>3.805330572030724</v>
      </c>
      <c r="K58" s="24">
        <f t="shared" si="8"/>
        <v>3.7181604291181802</v>
      </c>
      <c r="L58" s="24">
        <f t="shared" si="8"/>
        <v>3.575232797942417</v>
      </c>
      <c r="M58" s="24">
        <f t="shared" si="8"/>
        <v>3.135948980723623</v>
      </c>
      <c r="N58" s="24">
        <f t="shared" si="8"/>
        <v>2.4163250836045425</v>
      </c>
    </row>
    <row r="59" spans="1:14" ht="10.5" customHeight="1">
      <c r="A59" s="21">
        <f t="shared" si="6"/>
        <v>-0.0059</v>
      </c>
      <c r="B59" s="48"/>
      <c r="C59" s="47">
        <f t="shared" si="9"/>
        <v>5</v>
      </c>
      <c r="D59" s="24">
        <f t="shared" si="7"/>
        <v>5.007346974520133</v>
      </c>
      <c r="E59" s="24">
        <f t="shared" si="7"/>
        <v>4.241460147336197</v>
      </c>
      <c r="F59" s="24">
        <f t="shared" si="7"/>
        <v>4.035887367227662</v>
      </c>
      <c r="G59" s="24">
        <f t="shared" si="7"/>
        <v>3.96918819674761</v>
      </c>
      <c r="H59" s="24">
        <f t="shared" si="7"/>
        <v>3.8966284295982936</v>
      </c>
      <c r="I59" s="24">
        <f t="shared" si="7"/>
        <v>3.8781361501824887</v>
      </c>
      <c r="J59" s="24">
        <f t="shared" si="7"/>
        <v>3.8050705149820954</v>
      </c>
      <c r="K59" s="24">
        <f t="shared" si="8"/>
        <v>3.717906329294467</v>
      </c>
      <c r="L59" s="24">
        <f t="shared" si="8"/>
        <v>3.5749884658214643</v>
      </c>
      <c r="M59" s="24">
        <f t="shared" si="8"/>
        <v>3.135734669346165</v>
      </c>
      <c r="N59" s="24">
        <f t="shared" si="8"/>
        <v>2.416159951467433</v>
      </c>
    </row>
    <row r="60" spans="1:14" ht="10.5" customHeight="1">
      <c r="A60" s="21">
        <f t="shared" si="6"/>
        <v>-0.0059</v>
      </c>
      <c r="B60" s="48"/>
      <c r="C60" s="49">
        <f t="shared" si="9"/>
        <v>6</v>
      </c>
      <c r="D60" s="27">
        <f t="shared" si="7"/>
        <v>5.007169762402162</v>
      </c>
      <c r="E60" s="27">
        <f t="shared" si="7"/>
        <v>4.241198368712635</v>
      </c>
      <c r="F60" s="27">
        <f t="shared" si="7"/>
        <v>4.035611553881766</v>
      </c>
      <c r="G60" s="27">
        <f t="shared" si="7"/>
        <v>3.9689169416362984</v>
      </c>
      <c r="H60" s="27">
        <f t="shared" si="7"/>
        <v>3.8963621332359093</v>
      </c>
      <c r="I60" s="27">
        <f t="shared" si="7"/>
        <v>3.8778711175861598</v>
      </c>
      <c r="J60" s="27">
        <f t="shared" si="7"/>
        <v>3.8048104757058185</v>
      </c>
      <c r="K60" s="27">
        <f t="shared" si="8"/>
        <v>3.7176522468359874</v>
      </c>
      <c r="L60" s="27">
        <f t="shared" si="8"/>
        <v>3.574744150398217</v>
      </c>
      <c r="M60" s="27">
        <f t="shared" si="8"/>
        <v>3.1355203726147893</v>
      </c>
      <c r="N60" s="27">
        <f t="shared" si="8"/>
        <v>2.4159948306154866</v>
      </c>
    </row>
    <row r="61" spans="1:14" ht="10.5" customHeight="1">
      <c r="A61" s="21">
        <f t="shared" si="6"/>
        <v>-0.0059</v>
      </c>
      <c r="B61" s="48"/>
      <c r="C61" s="47">
        <f t="shared" si="9"/>
        <v>7</v>
      </c>
      <c r="D61" s="24">
        <f t="shared" si="7"/>
        <v>5.0069925565558</v>
      </c>
      <c r="E61" s="24">
        <f t="shared" si="7"/>
        <v>4.240936606245784</v>
      </c>
      <c r="F61" s="24">
        <f t="shared" si="7"/>
        <v>4.035335759385006</v>
      </c>
      <c r="G61" s="24">
        <f t="shared" si="7"/>
        <v>3.968645705062613</v>
      </c>
      <c r="H61" s="24">
        <f t="shared" si="7"/>
        <v>3.8960958550722697</v>
      </c>
      <c r="I61" s="24">
        <f t="shared" si="7"/>
        <v>3.8776061031022095</v>
      </c>
      <c r="J61" s="24">
        <f t="shared" si="7"/>
        <v>3.804550454200675</v>
      </c>
      <c r="K61" s="24">
        <f t="shared" si="8"/>
        <v>3.7173981817415513</v>
      </c>
      <c r="L61" s="24">
        <f t="shared" si="8"/>
        <v>3.574499851671533</v>
      </c>
      <c r="M61" s="24">
        <f t="shared" si="8"/>
        <v>3.135306090528494</v>
      </c>
      <c r="N61" s="24">
        <f t="shared" si="8"/>
        <v>2.415829721047931</v>
      </c>
    </row>
    <row r="62" spans="1:14" ht="10.5" customHeight="1">
      <c r="A62" s="21">
        <f t="shared" si="6"/>
        <v>-0.0059</v>
      </c>
      <c r="B62" s="48"/>
      <c r="C62" s="47">
        <f t="shared" si="9"/>
        <v>8</v>
      </c>
      <c r="D62" s="24">
        <f t="shared" si="7"/>
        <v>5.006815356980829</v>
      </c>
      <c r="E62" s="24">
        <f t="shared" si="7"/>
        <v>4.240674859934648</v>
      </c>
      <c r="F62" s="24">
        <f t="shared" si="7"/>
        <v>4.0350599837361</v>
      </c>
      <c r="G62" s="24">
        <f t="shared" si="7"/>
        <v>3.968374487025292</v>
      </c>
      <c r="H62" s="24">
        <f t="shared" si="7"/>
        <v>3.895829595106136</v>
      </c>
      <c r="I62" s="24">
        <f t="shared" si="7"/>
        <v>3.877341106729405</v>
      </c>
      <c r="J62" s="24">
        <f t="shared" si="7"/>
        <v>3.8042904504654556</v>
      </c>
      <c r="K62" s="24">
        <f t="shared" si="8"/>
        <v>3.717144134009977</v>
      </c>
      <c r="L62" s="24">
        <f t="shared" si="8"/>
        <v>3.5742555696402754</v>
      </c>
      <c r="M62" s="24">
        <f t="shared" si="8"/>
        <v>3.1350918230862805</v>
      </c>
      <c r="N62" s="24">
        <f t="shared" si="8"/>
        <v>2.4156646227639973</v>
      </c>
    </row>
    <row r="63" spans="1:14" s="32" customFormat="1" ht="10.5" customHeight="1">
      <c r="A63" s="21">
        <f t="shared" si="6"/>
        <v>-0.0059</v>
      </c>
      <c r="B63" s="50"/>
      <c r="C63" s="51">
        <f t="shared" si="9"/>
        <v>9</v>
      </c>
      <c r="D63" s="27">
        <f t="shared" si="7"/>
        <v>5.006638163677026</v>
      </c>
      <c r="E63" s="27">
        <f t="shared" si="7"/>
        <v>4.2404131297782275</v>
      </c>
      <c r="F63" s="27">
        <f t="shared" si="7"/>
        <v>4.034784226933755</v>
      </c>
      <c r="G63" s="27">
        <f t="shared" si="7"/>
        <v>3.968103287523063</v>
      </c>
      <c r="H63" s="27">
        <f t="shared" si="7"/>
        <v>3.895563353336259</v>
      </c>
      <c r="I63" s="27">
        <f t="shared" si="7"/>
        <v>3.877076128466503</v>
      </c>
      <c r="J63" s="27">
        <f t="shared" si="7"/>
        <v>3.8040304644989416</v>
      </c>
      <c r="K63" s="27">
        <f t="shared" si="8"/>
        <v>3.7168901036400737</v>
      </c>
      <c r="L63" s="27">
        <f t="shared" si="8"/>
        <v>3.574011304303298</v>
      </c>
      <c r="M63" s="27">
        <f t="shared" si="8"/>
        <v>3.1348775702871454</v>
      </c>
      <c r="N63" s="27">
        <f t="shared" si="8"/>
        <v>2.4154995357629128</v>
      </c>
    </row>
    <row r="64" spans="1:14" s="32" customFormat="1" ht="10.5" customHeight="1">
      <c r="A64" s="21">
        <f t="shared" si="6"/>
        <v>-0.0059</v>
      </c>
      <c r="B64" s="50"/>
      <c r="C64" s="52">
        <f t="shared" si="9"/>
        <v>10</v>
      </c>
      <c r="D64" s="24">
        <f t="shared" si="7"/>
        <v>5.006460976644168</v>
      </c>
      <c r="E64" s="24">
        <f t="shared" si="7"/>
        <v>4.240151415775529</v>
      </c>
      <c r="F64" s="24">
        <f t="shared" si="7"/>
        <v>4.034508488976684</v>
      </c>
      <c r="G64" s="24">
        <f t="shared" si="7"/>
        <v>3.967832106554664</v>
      </c>
      <c r="H64" s="24">
        <f t="shared" si="7"/>
        <v>3.8952971297613987</v>
      </c>
      <c r="I64" s="24">
        <f t="shared" si="7"/>
        <v>3.876811168312269</v>
      </c>
      <c r="J64" s="24">
        <f t="shared" si="7"/>
        <v>3.8037704962999204</v>
      </c>
      <c r="K64" s="24">
        <f t="shared" si="8"/>
        <v>3.716636090630656</v>
      </c>
      <c r="L64" s="24">
        <f t="shared" si="8"/>
        <v>3.5737670556594634</v>
      </c>
      <c r="M64" s="24">
        <f t="shared" si="8"/>
        <v>3.13466333213009</v>
      </c>
      <c r="N64" s="24">
        <f t="shared" si="8"/>
        <v>2.415334460043907</v>
      </c>
    </row>
    <row r="65" spans="1:14" s="36" customFormat="1" ht="10.5" customHeight="1">
      <c r="A65" s="37">
        <f t="shared" si="6"/>
        <v>-0.0059</v>
      </c>
      <c r="B65" s="53"/>
      <c r="C65" s="52">
        <f t="shared" si="9"/>
        <v>11</v>
      </c>
      <c r="D65" s="24">
        <f aca="true" t="shared" si="10" ref="D65:J74">100000*LVT/D$50*((1+D$51/100)^((DAYS360(D$45,$L$2)+$C65-1)/360)*((1+$A65)^(($C65-15)/30)))/100000</f>
        <v>5.006283795882033</v>
      </c>
      <c r="E65" s="24">
        <f t="shared" si="10"/>
        <v>4.239889717925551</v>
      </c>
      <c r="F65" s="24">
        <f t="shared" si="10"/>
        <v>4.034232769863602</v>
      </c>
      <c r="G65" s="24">
        <f t="shared" si="10"/>
        <v>3.9675609441188247</v>
      </c>
      <c r="H65" s="24">
        <f t="shared" si="10"/>
        <v>3.8950309243803085</v>
      </c>
      <c r="I65" s="24">
        <f t="shared" si="10"/>
        <v>3.8765462262654653</v>
      </c>
      <c r="J65" s="24">
        <f t="shared" si="10"/>
        <v>3.8035105458671787</v>
      </c>
      <c r="K65" s="24">
        <f t="shared" si="8"/>
        <v>3.7163820949805384</v>
      </c>
      <c r="L65" s="24">
        <f t="shared" si="8"/>
        <v>3.57352282370763</v>
      </c>
      <c r="M65" s="24">
        <f t="shared" si="8"/>
        <v>3.1344491086141124</v>
      </c>
      <c r="N65" s="24">
        <f t="shared" si="8"/>
        <v>2.415169395606208</v>
      </c>
    </row>
    <row r="66" spans="1:14" s="36" customFormat="1" ht="10.5" customHeight="1">
      <c r="A66" s="37">
        <f t="shared" si="6"/>
        <v>-0.0059</v>
      </c>
      <c r="B66" s="53"/>
      <c r="C66" s="51">
        <f t="shared" si="9"/>
        <v>12</v>
      </c>
      <c r="D66" s="27">
        <f t="shared" si="10"/>
        <v>5.006106621390401</v>
      </c>
      <c r="E66" s="27">
        <f t="shared" si="10"/>
        <v>4.239628036227302</v>
      </c>
      <c r="F66" s="27">
        <f t="shared" si="10"/>
        <v>4.0339570695932165</v>
      </c>
      <c r="G66" s="27">
        <f t="shared" si="10"/>
        <v>3.9672898002142802</v>
      </c>
      <c r="H66" s="27">
        <f t="shared" si="10"/>
        <v>3.8947647371917498</v>
      </c>
      <c r="I66" s="27">
        <f t="shared" si="10"/>
        <v>3.8762813023248532</v>
      </c>
      <c r="J66" s="27">
        <f t="shared" si="10"/>
        <v>3.8032506131995003</v>
      </c>
      <c r="K66" s="27">
        <f t="shared" si="8"/>
        <v>3.7161281166885347</v>
      </c>
      <c r="L66" s="27">
        <f t="shared" si="8"/>
        <v>3.573278608446657</v>
      </c>
      <c r="M66" s="27">
        <f t="shared" si="8"/>
        <v>3.134234899738212</v>
      </c>
      <c r="N66" s="27">
        <f t="shared" si="8"/>
        <v>2.415004342449046</v>
      </c>
    </row>
    <row r="67" spans="1:14" s="36" customFormat="1" ht="10.5" customHeight="1">
      <c r="A67" s="37">
        <f t="shared" si="6"/>
        <v>-0.0059</v>
      </c>
      <c r="B67" s="53"/>
      <c r="C67" s="52">
        <f t="shared" si="9"/>
        <v>13</v>
      </c>
      <c r="D67" s="24">
        <f t="shared" si="10"/>
        <v>5.005929453169048</v>
      </c>
      <c r="E67" s="24">
        <f t="shared" si="10"/>
        <v>4.239366370679781</v>
      </c>
      <c r="F67" s="24">
        <f t="shared" si="10"/>
        <v>4.0336813881642435</v>
      </c>
      <c r="G67" s="24">
        <f t="shared" si="10"/>
        <v>3.9670186748397653</v>
      </c>
      <c r="H67" s="24">
        <f t="shared" si="10"/>
        <v>3.8944985681944746</v>
      </c>
      <c r="I67" s="24">
        <f t="shared" si="10"/>
        <v>3.8760163964891956</v>
      </c>
      <c r="J67" s="24">
        <f t="shared" si="10"/>
        <v>3.8029906982956723</v>
      </c>
      <c r="K67" s="24">
        <f t="shared" si="8"/>
        <v>3.7158741557534563</v>
      </c>
      <c r="L67" s="24">
        <f t="shared" si="8"/>
        <v>3.573034409875402</v>
      </c>
      <c r="M67" s="24">
        <f t="shared" si="8"/>
        <v>3.134020705501389</v>
      </c>
      <c r="N67" s="24">
        <f t="shared" si="8"/>
        <v>2.414839300571649</v>
      </c>
    </row>
    <row r="68" spans="1:14" s="36" customFormat="1" ht="10.5" customHeight="1">
      <c r="A68" s="38">
        <f t="shared" si="6"/>
        <v>-0.0059</v>
      </c>
      <c r="B68" s="53"/>
      <c r="C68" s="52">
        <f t="shared" si="9"/>
        <v>14</v>
      </c>
      <c r="D68" s="24">
        <f t="shared" si="10"/>
        <v>5.005752291217753</v>
      </c>
      <c r="E68" s="24">
        <f t="shared" si="10"/>
        <v>4.239104721281992</v>
      </c>
      <c r="F68" s="24">
        <f t="shared" si="10"/>
        <v>4.033405725575395</v>
      </c>
      <c r="G68" s="24">
        <f t="shared" si="10"/>
        <v>3.966747567994011</v>
      </c>
      <c r="H68" s="24">
        <f t="shared" si="10"/>
        <v>3.8942324173872422</v>
      </c>
      <c r="I68" s="24">
        <f t="shared" si="10"/>
        <v>3.8757515087572565</v>
      </c>
      <c r="J68" s="24">
        <f t="shared" si="10"/>
        <v>3.8027308011544805</v>
      </c>
      <c r="K68" s="24">
        <f t="shared" si="8"/>
        <v>3.715620212174121</v>
      </c>
      <c r="L68" s="24">
        <f t="shared" si="8"/>
        <v>3.5727902279927273</v>
      </c>
      <c r="M68" s="24">
        <f t="shared" si="8"/>
        <v>3.133806525902644</v>
      </c>
      <c r="N68" s="24">
        <f t="shared" si="8"/>
        <v>2.414674269973248</v>
      </c>
    </row>
    <row r="69" spans="1:14" s="36" customFormat="1" ht="10.5" customHeight="1">
      <c r="A69" s="38">
        <f t="shared" si="6"/>
        <v>-0.0059</v>
      </c>
      <c r="B69" s="53"/>
      <c r="C69" s="51">
        <f t="shared" si="9"/>
        <v>15</v>
      </c>
      <c r="D69" s="27">
        <f t="shared" si="10"/>
        <v>5.005575135536295</v>
      </c>
      <c r="E69" s="27">
        <f t="shared" si="10"/>
        <v>4.238843088032939</v>
      </c>
      <c r="F69" s="27">
        <f t="shared" si="10"/>
        <v>4.033130081825382</v>
      </c>
      <c r="G69" s="27">
        <f t="shared" si="10"/>
        <v>3.966476479675754</v>
      </c>
      <c r="H69" s="27">
        <f t="shared" si="10"/>
        <v>3.893966284768809</v>
      </c>
      <c r="I69" s="27">
        <f t="shared" si="10"/>
        <v>3.875486639127797</v>
      </c>
      <c r="J69" s="27">
        <f t="shared" si="10"/>
        <v>3.8024709217747112</v>
      </c>
      <c r="K69" s="27">
        <f t="shared" si="8"/>
        <v>3.7153662859493397</v>
      </c>
      <c r="L69" s="27">
        <f t="shared" si="8"/>
        <v>3.5725460627974908</v>
      </c>
      <c r="M69" s="27">
        <f t="shared" si="8"/>
        <v>3.133592360940974</v>
      </c>
      <c r="N69" s="27">
        <f t="shared" si="8"/>
        <v>2.4145092506530705</v>
      </c>
    </row>
    <row r="70" spans="1:14" s="36" customFormat="1" ht="10.5" customHeight="1">
      <c r="A70" s="38">
        <f t="shared" si="6"/>
        <v>-0.0059</v>
      </c>
      <c r="B70" s="53"/>
      <c r="C70" s="52">
        <f t="shared" si="9"/>
        <v>16</v>
      </c>
      <c r="D70" s="24">
        <f t="shared" si="10"/>
        <v>5.00539798612445</v>
      </c>
      <c r="E70" s="24">
        <f t="shared" si="10"/>
        <v>4.238581470931626</v>
      </c>
      <c r="F70" s="24">
        <f t="shared" si="10"/>
        <v>4.0328544569129186</v>
      </c>
      <c r="G70" s="24">
        <f t="shared" si="10"/>
        <v>3.9662054098837265</v>
      </c>
      <c r="H70" s="24">
        <f t="shared" si="10"/>
        <v>3.893700170337932</v>
      </c>
      <c r="I70" s="24">
        <f t="shared" si="10"/>
        <v>3.875221787599581</v>
      </c>
      <c r="J70" s="24">
        <f t="shared" si="10"/>
        <v>3.802211060155151</v>
      </c>
      <c r="K70" s="24">
        <f t="shared" si="8"/>
        <v>3.7151123770779266</v>
      </c>
      <c r="L70" s="24">
        <f t="shared" si="8"/>
        <v>3.5723019142885524</v>
      </c>
      <c r="M70" s="24">
        <f t="shared" si="8"/>
        <v>3.1333782106153807</v>
      </c>
      <c r="N70" s="24">
        <f t="shared" si="8"/>
        <v>2.414344242610346</v>
      </c>
    </row>
    <row r="71" spans="1:14" s="36" customFormat="1" ht="10.5" customHeight="1">
      <c r="A71" s="38">
        <f t="shared" si="6"/>
        <v>-0.0059</v>
      </c>
      <c r="B71" s="53"/>
      <c r="C71" s="52">
        <f t="shared" si="9"/>
        <v>17</v>
      </c>
      <c r="D71" s="24">
        <f t="shared" si="10"/>
        <v>5.005220842981998</v>
      </c>
      <c r="E71" s="24">
        <f t="shared" si="10"/>
        <v>4.238319869977055</v>
      </c>
      <c r="F71" s="24">
        <f t="shared" si="10"/>
        <v>4.032578850836714</v>
      </c>
      <c r="G71" s="24">
        <f t="shared" si="10"/>
        <v>3.9659343586166615</v>
      </c>
      <c r="H71" s="24">
        <f t="shared" si="10"/>
        <v>3.8934340740933684</v>
      </c>
      <c r="I71" s="24">
        <f t="shared" si="10"/>
        <v>3.87495695417137</v>
      </c>
      <c r="J71" s="24">
        <f t="shared" si="10"/>
        <v>3.801951216294585</v>
      </c>
      <c r="K71" s="24">
        <f t="shared" si="8"/>
        <v>3.7148584855586964</v>
      </c>
      <c r="L71" s="24">
        <f t="shared" si="8"/>
        <v>3.5720577824647712</v>
      </c>
      <c r="M71" s="24">
        <f t="shared" si="8"/>
        <v>3.1331640749248635</v>
      </c>
      <c r="N71" s="24">
        <f t="shared" si="8"/>
        <v>2.414179245844304</v>
      </c>
    </row>
    <row r="72" spans="1:14" s="36" customFormat="1" ht="10.5" customHeight="1">
      <c r="A72" s="38">
        <f t="shared" si="6"/>
        <v>-0.0059</v>
      </c>
      <c r="B72" s="53"/>
      <c r="C72" s="51">
        <f t="shared" si="9"/>
        <v>18</v>
      </c>
      <c r="D72" s="27">
        <f t="shared" si="10"/>
        <v>5.005043706108716</v>
      </c>
      <c r="E72" s="27">
        <f t="shared" si="10"/>
        <v>4.23805828516823</v>
      </c>
      <c r="F72" s="27">
        <f t="shared" si="10"/>
        <v>4.032303263595486</v>
      </c>
      <c r="G72" s="27">
        <f t="shared" si="10"/>
        <v>3.965663325873295</v>
      </c>
      <c r="H72" s="27">
        <f t="shared" si="10"/>
        <v>3.8931679960338754</v>
      </c>
      <c r="I72" s="27">
        <f t="shared" si="10"/>
        <v>3.87469213884193</v>
      </c>
      <c r="J72" s="27">
        <f t="shared" si="10"/>
        <v>3.8016913901918</v>
      </c>
      <c r="K72" s="27">
        <f t="shared" si="8"/>
        <v>3.7146046113904636</v>
      </c>
      <c r="L72" s="27">
        <f t="shared" si="8"/>
        <v>3.571813667325008</v>
      </c>
      <c r="M72" s="27">
        <f t="shared" si="8"/>
        <v>3.1329499538684225</v>
      </c>
      <c r="N72" s="27">
        <f t="shared" si="8"/>
        <v>2.4140142603541737</v>
      </c>
    </row>
    <row r="73" spans="1:14" s="36" customFormat="1" ht="10.5" customHeight="1">
      <c r="A73" s="38">
        <f t="shared" si="6"/>
        <v>-0.0059</v>
      </c>
      <c r="B73" s="53"/>
      <c r="C73" s="52">
        <f t="shared" si="9"/>
        <v>19</v>
      </c>
      <c r="D73" s="24">
        <f t="shared" si="10"/>
        <v>5.0048665755043835</v>
      </c>
      <c r="E73" s="24">
        <f t="shared" si="10"/>
        <v>4.237796716504155</v>
      </c>
      <c r="F73" s="24">
        <f t="shared" si="10"/>
        <v>4.032027695187944</v>
      </c>
      <c r="G73" s="24">
        <f t="shared" si="10"/>
        <v>3.96539231165236</v>
      </c>
      <c r="H73" s="24">
        <f t="shared" si="10"/>
        <v>3.892901936158209</v>
      </c>
      <c r="I73" s="24">
        <f t="shared" si="10"/>
        <v>3.8744273416100214</v>
      </c>
      <c r="J73" s="24">
        <f t="shared" si="10"/>
        <v>3.8014315818455833</v>
      </c>
      <c r="K73" s="24">
        <f t="shared" si="8"/>
        <v>3.714350754572042</v>
      </c>
      <c r="L73" s="24">
        <f t="shared" si="8"/>
        <v>3.5715695688681217</v>
      </c>
      <c r="M73" s="24">
        <f t="shared" si="8"/>
        <v>3.1327358474450557</v>
      </c>
      <c r="N73" s="24">
        <f t="shared" si="8"/>
        <v>2.413849286139185</v>
      </c>
    </row>
    <row r="74" spans="1:14" s="36" customFormat="1" ht="10.5" customHeight="1">
      <c r="A74" s="38">
        <f t="shared" si="6"/>
        <v>-0.0059</v>
      </c>
      <c r="B74" s="53"/>
      <c r="C74" s="52">
        <f t="shared" si="9"/>
        <v>20</v>
      </c>
      <c r="D74" s="24">
        <f t="shared" si="10"/>
        <v>5.004689451168776</v>
      </c>
      <c r="E74" s="24">
        <f t="shared" si="10"/>
        <v>4.237535163983831</v>
      </c>
      <c r="F74" s="24">
        <f t="shared" si="10"/>
        <v>4.031752145612802</v>
      </c>
      <c r="G74" s="24">
        <f t="shared" si="10"/>
        <v>3.96512131595259</v>
      </c>
      <c r="H74" s="24">
        <f t="shared" si="10"/>
        <v>3.8926358944651276</v>
      </c>
      <c r="I74" s="24">
        <f t="shared" si="10"/>
        <v>3.874162562474408</v>
      </c>
      <c r="J74" s="24">
        <f t="shared" si="10"/>
        <v>3.8011717912547205</v>
      </c>
      <c r="K74" s="24">
        <f t="shared" si="8"/>
        <v>3.7140969151022447</v>
      </c>
      <c r="L74" s="24">
        <f t="shared" si="8"/>
        <v>3.571325487092972</v>
      </c>
      <c r="M74" s="24">
        <f t="shared" si="8"/>
        <v>3.1325217556537654</v>
      </c>
      <c r="N74" s="24">
        <f t="shared" si="8"/>
        <v>2.413684323198566</v>
      </c>
    </row>
    <row r="75" spans="1:14" s="36" customFormat="1" ht="10.5" customHeight="1">
      <c r="A75" s="38">
        <f t="shared" si="6"/>
        <v>-0.0059</v>
      </c>
      <c r="B75" s="53"/>
      <c r="C75" s="51">
        <f t="shared" si="9"/>
        <v>21</v>
      </c>
      <c r="D75" s="27">
        <f aca="true" t="shared" si="11" ref="D75:J82">100000*LVT/D$50*((1+D$51/100)^((DAYS360(D$45,$L$2)+$C75-1)/360)*((1+$A75)^(($C75-15)/30)))/100000</f>
        <v>5.004512333101675</v>
      </c>
      <c r="E75" s="27">
        <f t="shared" si="11"/>
        <v>4.237273627606266</v>
      </c>
      <c r="F75" s="27">
        <f t="shared" si="11"/>
        <v>4.031476614868773</v>
      </c>
      <c r="G75" s="27">
        <f t="shared" si="11"/>
        <v>3.964850338772721</v>
      </c>
      <c r="H75" s="27">
        <f t="shared" si="11"/>
        <v>3.892369870953389</v>
      </c>
      <c r="I75" s="27">
        <f t="shared" si="11"/>
        <v>3.8738978014338548</v>
      </c>
      <c r="J75" s="27">
        <f t="shared" si="11"/>
        <v>3.8009120184179976</v>
      </c>
      <c r="K75" s="27">
        <f t="shared" si="8"/>
        <v>3.713843092979889</v>
      </c>
      <c r="L75" s="27">
        <f t="shared" si="8"/>
        <v>3.57108142199842</v>
      </c>
      <c r="M75" s="27">
        <f t="shared" si="8"/>
        <v>3.13230767849355</v>
      </c>
      <c r="N75" s="27">
        <f t="shared" si="8"/>
        <v>2.4135193715315486</v>
      </c>
    </row>
    <row r="76" spans="1:14" s="36" customFormat="1" ht="10.5" customHeight="1">
      <c r="A76" s="38">
        <f t="shared" si="6"/>
        <v>-0.0059</v>
      </c>
      <c r="B76" s="53"/>
      <c r="C76" s="52">
        <f t="shared" si="9"/>
        <v>22</v>
      </c>
      <c r="D76" s="24">
        <f t="shared" si="11"/>
        <v>5.004335221302857</v>
      </c>
      <c r="E76" s="24">
        <f t="shared" si="11"/>
        <v>4.23701210737046</v>
      </c>
      <c r="F76" s="24">
        <f t="shared" si="11"/>
        <v>4.031201102954569</v>
      </c>
      <c r="G76" s="24">
        <f t="shared" si="11"/>
        <v>3.9645793801114855</v>
      </c>
      <c r="H76" s="24">
        <f t="shared" si="11"/>
        <v>3.8921038656217495</v>
      </c>
      <c r="I76" s="24">
        <f t="shared" si="11"/>
        <v>3.8736330584871226</v>
      </c>
      <c r="J76" s="24">
        <f t="shared" si="11"/>
        <v>3.8006522633342033</v>
      </c>
      <c r="K76" s="24">
        <f t="shared" si="8"/>
        <v>3.713589288203787</v>
      </c>
      <c r="L76" s="24">
        <f t="shared" si="8"/>
        <v>3.5708373735833248</v>
      </c>
      <c r="M76" s="24">
        <f t="shared" si="8"/>
        <v>3.132093615963411</v>
      </c>
      <c r="N76" s="24">
        <f t="shared" si="8"/>
        <v>2.41335443113736</v>
      </c>
    </row>
    <row r="77" spans="1:14" s="36" customFormat="1" ht="10.5" customHeight="1">
      <c r="A77" s="38">
        <f t="shared" si="6"/>
        <v>-0.0059</v>
      </c>
      <c r="B77" s="53"/>
      <c r="C77" s="52">
        <f t="shared" si="9"/>
        <v>23</v>
      </c>
      <c r="D77" s="24">
        <f t="shared" si="11"/>
        <v>5.004158115772098</v>
      </c>
      <c r="E77" s="24">
        <f t="shared" si="11"/>
        <v>4.236750603275419</v>
      </c>
      <c r="F77" s="24">
        <f t="shared" si="11"/>
        <v>4.0309256098689055</v>
      </c>
      <c r="G77" s="24">
        <f t="shared" si="11"/>
        <v>3.9643084399676196</v>
      </c>
      <c r="H77" s="24">
        <f t="shared" si="11"/>
        <v>3.891837878468968</v>
      </c>
      <c r="I77" s="24">
        <f t="shared" si="11"/>
        <v>3.8733683336329765</v>
      </c>
      <c r="J77" s="24">
        <f t="shared" si="11"/>
        <v>3.800392526002122</v>
      </c>
      <c r="K77" s="24">
        <f t="shared" si="8"/>
        <v>3.7133355007727533</v>
      </c>
      <c r="L77" s="24">
        <f t="shared" si="8"/>
        <v>3.5705933418465476</v>
      </c>
      <c r="M77" s="24">
        <f t="shared" si="8"/>
        <v>3.1318795680623484</v>
      </c>
      <c r="N77" s="24">
        <f t="shared" si="8"/>
        <v>2.4131895020152307</v>
      </c>
    </row>
    <row r="78" spans="1:14" s="36" customFormat="1" ht="10.5" customHeight="1">
      <c r="A78" s="38">
        <f t="shared" si="6"/>
        <v>-0.0059</v>
      </c>
      <c r="B78" s="53"/>
      <c r="C78" s="51">
        <f t="shared" si="9"/>
        <v>24</v>
      </c>
      <c r="D78" s="27">
        <f t="shared" si="11"/>
        <v>5.003981016509179</v>
      </c>
      <c r="E78" s="27">
        <f t="shared" si="11"/>
        <v>4.236489115320143</v>
      </c>
      <c r="F78" s="27">
        <f t="shared" si="11"/>
        <v>4.030650135610493</v>
      </c>
      <c r="G78" s="27">
        <f t="shared" si="11"/>
        <v>3.964037518339856</v>
      </c>
      <c r="H78" s="27">
        <f t="shared" si="11"/>
        <v>3.8915719094938006</v>
      </c>
      <c r="I78" s="27">
        <f t="shared" si="11"/>
        <v>3.8731036268701793</v>
      </c>
      <c r="J78" s="27">
        <f t="shared" si="11"/>
        <v>3.8001328064205415</v>
      </c>
      <c r="K78" s="27">
        <f t="shared" si="8"/>
        <v>3.713081730685603</v>
      </c>
      <c r="L78" s="27">
        <f t="shared" si="8"/>
        <v>3.570349326786948</v>
      </c>
      <c r="M78" s="27">
        <f t="shared" si="8"/>
        <v>3.1316655347893607</v>
      </c>
      <c r="N78" s="27">
        <f t="shared" si="8"/>
        <v>2.413024584164391</v>
      </c>
    </row>
    <row r="79" spans="1:14" s="36" customFormat="1" ht="10.5" customHeight="1">
      <c r="A79" s="38">
        <f t="shared" si="6"/>
        <v>-0.0059</v>
      </c>
      <c r="B79" s="53"/>
      <c r="C79" s="52">
        <f t="shared" si="9"/>
        <v>25</v>
      </c>
      <c r="D79" s="24">
        <f t="shared" si="11"/>
        <v>5.003803923513879</v>
      </c>
      <c r="E79" s="24">
        <f t="shared" si="11"/>
        <v>4.236227643503641</v>
      </c>
      <c r="F79" s="24">
        <f t="shared" si="11"/>
        <v>4.030374680178047</v>
      </c>
      <c r="G79" s="24">
        <f t="shared" si="11"/>
        <v>3.963766615226932</v>
      </c>
      <c r="H79" s="24">
        <f t="shared" si="11"/>
        <v>3.891305958695007</v>
      </c>
      <c r="I79" s="24">
        <f t="shared" si="11"/>
        <v>3.8728389381974946</v>
      </c>
      <c r="J79" s="24">
        <f t="shared" si="11"/>
        <v>3.7998731045882503</v>
      </c>
      <c r="K79" s="24">
        <f t="shared" si="8"/>
        <v>3.712827977941153</v>
      </c>
      <c r="L79" s="24">
        <f t="shared" si="8"/>
        <v>3.5701053284033852</v>
      </c>
      <c r="M79" s="24">
        <f t="shared" si="8"/>
        <v>3.1314515161434504</v>
      </c>
      <c r="N79" s="24">
        <f t="shared" si="8"/>
        <v>2.41285967758407</v>
      </c>
    </row>
    <row r="80" spans="1:14" s="36" customFormat="1" ht="10.5" customHeight="1">
      <c r="A80" s="38">
        <f t="shared" si="6"/>
        <v>-0.0059</v>
      </c>
      <c r="B80" s="53"/>
      <c r="C80" s="52">
        <f t="shared" si="9"/>
        <v>26</v>
      </c>
      <c r="D80" s="24">
        <f t="shared" si="11"/>
        <v>5.003626836785975</v>
      </c>
      <c r="E80" s="24">
        <f t="shared" si="11"/>
        <v>4.235966187824915</v>
      </c>
      <c r="F80" s="24">
        <f t="shared" si="11"/>
        <v>4.030099243570279</v>
      </c>
      <c r="G80" s="24">
        <f t="shared" si="11"/>
        <v>3.96349573062758</v>
      </c>
      <c r="H80" s="24">
        <f t="shared" si="11"/>
        <v>3.8910400260713427</v>
      </c>
      <c r="I80" s="24">
        <f t="shared" si="11"/>
        <v>3.8725742676136874</v>
      </c>
      <c r="J80" s="24">
        <f t="shared" si="11"/>
        <v>3.799613420504033</v>
      </c>
      <c r="K80" s="24">
        <f t="shared" si="8"/>
        <v>3.7125742425382136</v>
      </c>
      <c r="L80" s="24">
        <f t="shared" si="8"/>
        <v>3.5698613466947204</v>
      </c>
      <c r="M80" s="24">
        <f t="shared" si="8"/>
        <v>3.1312375121236173</v>
      </c>
      <c r="N80" s="24">
        <f t="shared" si="8"/>
        <v>2.412694782273497</v>
      </c>
    </row>
    <row r="81" spans="1:14" s="36" customFormat="1" ht="10.5" customHeight="1">
      <c r="A81" s="38">
        <f t="shared" si="6"/>
        <v>-0.0059</v>
      </c>
      <c r="B81" s="53"/>
      <c r="C81" s="51">
        <f t="shared" si="9"/>
        <v>27</v>
      </c>
      <c r="D81" s="27">
        <f t="shared" si="11"/>
        <v>5.003449756325242</v>
      </c>
      <c r="E81" s="27">
        <f t="shared" si="11"/>
        <v>4.235704748282967</v>
      </c>
      <c r="F81" s="27">
        <f t="shared" si="11"/>
        <v>4.029823825785905</v>
      </c>
      <c r="G81" s="27">
        <f t="shared" si="11"/>
        <v>3.9632248645405355</v>
      </c>
      <c r="H81" s="27">
        <f t="shared" si="11"/>
        <v>3.8907741116215675</v>
      </c>
      <c r="I81" s="27">
        <f t="shared" si="11"/>
        <v>3.87230961511752</v>
      </c>
      <c r="J81" s="27">
        <f t="shared" si="11"/>
        <v>3.799353754166678</v>
      </c>
      <c r="K81" s="27">
        <f t="shared" si="8"/>
        <v>3.7123205244756035</v>
      </c>
      <c r="L81" s="27">
        <f t="shared" si="8"/>
        <v>3.569617381659815</v>
      </c>
      <c r="M81" s="27">
        <f t="shared" si="8"/>
        <v>3.13102352272886</v>
      </c>
      <c r="N81" s="27">
        <f t="shared" si="8"/>
        <v>2.412529898231903</v>
      </c>
    </row>
    <row r="82" spans="1:14" s="36" customFormat="1" ht="10.5" customHeight="1">
      <c r="A82" s="38">
        <f t="shared" si="6"/>
        <v>-0.0059</v>
      </c>
      <c r="B82" s="53"/>
      <c r="C82" s="52">
        <f t="shared" si="9"/>
        <v>28</v>
      </c>
      <c r="D82" s="24">
        <f t="shared" si="11"/>
        <v>5.003272682131463</v>
      </c>
      <c r="E82" s="24">
        <f t="shared" si="11"/>
        <v>4.235443324876805</v>
      </c>
      <c r="F82" s="24">
        <f t="shared" si="11"/>
        <v>4.029548426823636</v>
      </c>
      <c r="G82" s="24">
        <f t="shared" si="11"/>
        <v>3.9629540169645323</v>
      </c>
      <c r="H82" s="24">
        <f t="shared" si="11"/>
        <v>3.8905082153444384</v>
      </c>
      <c r="I82" s="24">
        <f t="shared" si="11"/>
        <v>3.872044980707757</v>
      </c>
      <c r="J82" s="24">
        <f t="shared" si="11"/>
        <v>3.7990941055749716</v>
      </c>
      <c r="K82" s="24">
        <f t="shared" si="8"/>
        <v>3.712066823752136</v>
      </c>
      <c r="L82" s="24">
        <f t="shared" si="8"/>
        <v>3.5693734332975278</v>
      </c>
      <c r="M82" s="24">
        <f t="shared" si="8"/>
        <v>3.1308095479581812</v>
      </c>
      <c r="N82" s="24">
        <f t="shared" si="8"/>
        <v>2.412365025458517</v>
      </c>
    </row>
    <row r="83" spans="2:13" s="32" customFormat="1" ht="10.5" customHeight="1">
      <c r="B83" s="50"/>
      <c r="C83" s="52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32" customFormat="1" ht="10.5" customHeight="1">
      <c r="B84" s="50"/>
      <c r="C84" s="52"/>
      <c r="D84" s="48"/>
      <c r="E84" s="48"/>
      <c r="F84" s="48"/>
      <c r="G84" s="48"/>
      <c r="H84" s="48"/>
      <c r="I84" s="48"/>
      <c r="J84" s="48"/>
      <c r="K84" s="48"/>
      <c r="L84" s="48"/>
      <c r="M84" s="48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77008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Ibudalanasjodur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2009-03-30T14:05:00Z</dcterms:created>
  <dcterms:modified xsi:type="dcterms:W3CDTF">2009-03-30T14:54:54Z</dcterms:modified>
  <cp:category/>
  <cp:version/>
  <cp:contentType/>
  <cp:contentStatus/>
</cp:coreProperties>
</file>